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tabRatio="834" activeTab="0"/>
  </bookViews>
  <sheets>
    <sheet name="Рукава, техпластины" sheetId="1" r:id="rId1"/>
    <sheet name="Российская продукция" sheetId="2" r:id="rId2"/>
    <sheet name="Асбестовые" sheetId="3" r:id="rId3"/>
    <sheet name="Ремни ГОСТ 1284.1-3-89" sheetId="4" r:id="rId4"/>
    <sheet name="Ленты конвейерные ГОСТ 23831-79" sheetId="5" r:id="rId5"/>
    <sheet name="Хомуты" sheetId="6" r:id="rId6"/>
    <sheet name="Рукава ПВХ" sheetId="7" r:id="rId7"/>
    <sheet name="Полимеры" sheetId="8" r:id="rId8"/>
    <sheet name="Прочее" sheetId="9" r:id="rId9"/>
  </sheets>
  <definedNames>
    <definedName name="АТИ" localSheetId="1">'Российская продукция'!$A$1:$H$10</definedName>
    <definedName name="АТИ">'Асбестовые'!$A$1:$H$65</definedName>
    <definedName name="_xlnm.Print_Area" localSheetId="4">'Ленты конвейерные ГОСТ 23831-79'!$A$1:$G$102</definedName>
    <definedName name="_xlnm.Print_Area" localSheetId="3">'Ремни ГОСТ 1284.1-3-89'!$A$1:$E$290</definedName>
    <definedName name="_xlnm.Print_Area" localSheetId="0">'Рукава, техпластины'!$A$1:$H$68</definedName>
    <definedName name="_xlnm.Print_Area" localSheetId="5">'Хомуты'!$A$1:$F$112</definedName>
  </definedNames>
  <calcPr fullCalcOnLoad="1"/>
</workbook>
</file>

<file path=xl/sharedStrings.xml><?xml version="1.0" encoding="utf-8"?>
<sst xmlns="http://schemas.openxmlformats.org/spreadsheetml/2006/main" count="1072" uniqueCount="302">
  <si>
    <t>MM</t>
  </si>
  <si>
    <t>Mpa</t>
  </si>
  <si>
    <t>M</t>
  </si>
  <si>
    <t>50</t>
  </si>
  <si>
    <t>75</t>
  </si>
  <si>
    <t>100</t>
  </si>
  <si>
    <t>6.3</t>
  </si>
  <si>
    <t>2.0</t>
  </si>
  <si>
    <t>0.63</t>
  </si>
  <si>
    <t>Наименование</t>
  </si>
  <si>
    <t>Диаметр</t>
  </si>
  <si>
    <t>Длина рукава</t>
  </si>
  <si>
    <t>Цена опт (250 000)</t>
  </si>
  <si>
    <t>Размер</t>
  </si>
  <si>
    <t>25х0,5</t>
  </si>
  <si>
    <t>30х0,5</t>
  </si>
  <si>
    <t>Асболента ЛАЛЭ (длина по 50 м)</t>
  </si>
  <si>
    <t>Ед. изм.</t>
  </si>
  <si>
    <t>кг</t>
  </si>
  <si>
    <t>рулон</t>
  </si>
  <si>
    <t>мм</t>
  </si>
  <si>
    <t>АТ</t>
  </si>
  <si>
    <t>Тип ленты</t>
  </si>
  <si>
    <t>Кол-во прокладок</t>
  </si>
  <si>
    <t>Толщина обкладки, мм</t>
  </si>
  <si>
    <t>Верхняя</t>
  </si>
  <si>
    <t>Нижняя</t>
  </si>
  <si>
    <t>БКНЛ-65</t>
  </si>
  <si>
    <t>ТК-200</t>
  </si>
  <si>
    <t>Профиль</t>
  </si>
  <si>
    <t>Длина, мм</t>
  </si>
  <si>
    <t>8,5*8-</t>
  </si>
  <si>
    <t>11*10-</t>
  </si>
  <si>
    <t>12,5*9-</t>
  </si>
  <si>
    <t>14*10-</t>
  </si>
  <si>
    <t>16*11-</t>
  </si>
  <si>
    <t>19*12,5-</t>
  </si>
  <si>
    <t>21*14-</t>
  </si>
  <si>
    <t>А</t>
  </si>
  <si>
    <t>Z(0)</t>
  </si>
  <si>
    <t>A</t>
  </si>
  <si>
    <t>B</t>
  </si>
  <si>
    <t>C</t>
  </si>
  <si>
    <t>14*13-</t>
  </si>
  <si>
    <t>С</t>
  </si>
  <si>
    <t>Ширина ленты, мм</t>
  </si>
  <si>
    <t>Цены за погонный метр с НДС, руб.</t>
  </si>
  <si>
    <t>м²</t>
  </si>
  <si>
    <t>Марка техпластины</t>
  </si>
  <si>
    <t>* Примечание! "Под заказ" можно изготовить техпластину с любыми размерами</t>
  </si>
  <si>
    <t>ГОСТ 5813-93</t>
  </si>
  <si>
    <t>ГОСТ 23831-79</t>
  </si>
  <si>
    <t>Д</t>
  </si>
  <si>
    <t>Рукав для газовой сварки и резки металлов "кислородный"           ГОСТ 9356-75 (синий)</t>
  </si>
  <si>
    <t>Рукав для газовой сварки и резки металлов "ацетиленовый"        ГОСТ 9356-75 (красный)</t>
  </si>
  <si>
    <t>Заказная продукция "Rubber Holding":</t>
  </si>
  <si>
    <t>1. Рукава Высокого Давления (РВД) "Rubber Holding" с фитингами и без фитингов</t>
  </si>
  <si>
    <t>2. Рукава для штукатурных станций длинной от 40 метров с фитингами и без фитингов</t>
  </si>
  <si>
    <t>3. Рукава напорные и напорно-всасывающие больших диаметров</t>
  </si>
  <si>
    <t>3. Ленты конвейерные из PVC (пищевые и общего назначения)</t>
  </si>
  <si>
    <t>4. Ленты конвейрные с металлокордом (РБЦ) - резинотросовые</t>
  </si>
  <si>
    <t>5. Ленты конвейерные марки "Ш" - Шахтные</t>
  </si>
  <si>
    <t>6. Паронит Армированный марки ПА</t>
  </si>
  <si>
    <t>4. Технические пластины с одним или несколькими тканевыми слоями</t>
  </si>
  <si>
    <t>1. Ленты конвейерные для транспортировки пищевых продуктов</t>
  </si>
  <si>
    <t>2. Ленты конвейерные 2М -морозостойкие</t>
  </si>
  <si>
    <t xml:space="preserve">6. Ленты конвейрные теплостойкие </t>
  </si>
  <si>
    <t xml:space="preserve">Крупный опт </t>
  </si>
  <si>
    <t>от 250.000</t>
  </si>
  <si>
    <t>от 100.000</t>
  </si>
  <si>
    <t>Давление</t>
  </si>
  <si>
    <t>до 50.000</t>
  </si>
  <si>
    <t>мм*</t>
  </si>
  <si>
    <t xml:space="preserve">Толщина </t>
  </si>
  <si>
    <t xml:space="preserve">Ширина рулона </t>
  </si>
  <si>
    <t>м*</t>
  </si>
  <si>
    <t xml:space="preserve">Длина рулона </t>
  </si>
  <si>
    <t>Крупный опт</t>
  </si>
  <si>
    <t>Средний опт</t>
  </si>
  <si>
    <t xml:space="preserve"> Асботкань ГОСТ 6102-94</t>
  </si>
  <si>
    <t xml:space="preserve">Профиль Z (0)           </t>
  </si>
  <si>
    <t xml:space="preserve">Профиль A            </t>
  </si>
  <si>
    <t xml:space="preserve">Профиль B(Б)      </t>
  </si>
  <si>
    <t xml:space="preserve">Профиль C(В)     </t>
  </si>
  <si>
    <t xml:space="preserve">Профиль Д(Г)   </t>
  </si>
  <si>
    <t>Ширина</t>
  </si>
  <si>
    <t>шт</t>
  </si>
  <si>
    <t>Длина рулона</t>
  </si>
  <si>
    <t>м</t>
  </si>
  <si>
    <t xml:space="preserve">ТМКЩ-С  </t>
  </si>
  <si>
    <t>7,1</t>
  </si>
  <si>
    <t xml:space="preserve">ТМКЩ-С </t>
  </si>
  <si>
    <t>4,7</t>
  </si>
  <si>
    <t>3,5</t>
  </si>
  <si>
    <t>ТМКЩ-С</t>
  </si>
  <si>
    <t>2,9</t>
  </si>
  <si>
    <t>2,8</t>
  </si>
  <si>
    <t>2,5</t>
  </si>
  <si>
    <t>2,0</t>
  </si>
  <si>
    <t>1,7</t>
  </si>
  <si>
    <t>1,0</t>
  </si>
  <si>
    <t>Технические пластины ТМКЩ-С ГОСТ 7338-90</t>
  </si>
  <si>
    <t>Технические пластины МБС-С ГОСТ 7338-90</t>
  </si>
  <si>
    <t xml:space="preserve">МБС-С     </t>
  </si>
  <si>
    <t xml:space="preserve">МБС-С   </t>
  </si>
  <si>
    <t xml:space="preserve">МБС-С    </t>
  </si>
  <si>
    <t>*Примечание. Оптовые цены на ленты конвейерные распространяются только при продаже от 2 рулонов</t>
  </si>
  <si>
    <t xml:space="preserve"> на сумму не менее 100 000 руб, или при продаже 1 рулона ленты и прочей продукции на общую сумму</t>
  </si>
  <si>
    <t xml:space="preserve"> не менее 100 000 руб., но стоимость прочей продукции должна быть не менее 50 % от общей суммы продажи.</t>
  </si>
  <si>
    <t>Рукава марки "Rubber Holding" (цена за 1 пм с НДС)</t>
  </si>
  <si>
    <t xml:space="preserve">Шнур асбестовый ШАОН кр. 1779-83  </t>
  </si>
  <si>
    <t>Набивка Сальниковая Асбестовая Пропитанная</t>
  </si>
  <si>
    <t>Паронит ПОН-Б</t>
  </si>
  <si>
    <t>Паронит ПМБ</t>
  </si>
  <si>
    <t>1. Асбестовые изделия (при нажатии автоматический переход)</t>
  </si>
  <si>
    <t>2. Ремни приводные клиновые и вентеляторные (при нажатии автоматический переход)</t>
  </si>
  <si>
    <t>3. Ленты конвейерные и плоские ремни (при нажатии автоматический переход)</t>
  </si>
  <si>
    <t>4. Хомуты, соединения (при нажатии автоматический переход)</t>
  </si>
  <si>
    <t>5. Набивки АПР, АФТ, ХВП, АПРПС, АПРПП, ЛП, ЛС</t>
  </si>
  <si>
    <t>Набивка Сальниковая Асбествая Сухая</t>
  </si>
  <si>
    <t>65</t>
  </si>
  <si>
    <t>10*8-</t>
  </si>
  <si>
    <t>ООО "ОРК" предлагает:</t>
  </si>
  <si>
    <t xml:space="preserve">ООО "Объединённая Резинотехническая Компания" предлагает к реализации со склада в г. Новосибирске резинотехническую и асботехническую продукцию торговой марки "RH" производства КНР. Типоразмеры и цены указаны в приведенной ниже таблице. </t>
  </si>
  <si>
    <t>630001, г.Новосибирск, ул.Сухарная, 35, оф. 312 телефакс (383) 220-50-47,246-01-62 e-mail: ruberholding@yandex.ru WEB: www.RH-rti.ru ИНН 5402510931 КПП 540201001 р/с 40702810800430009111 в Новосибирском филиале ОАО «Банка Москвы» БИК 045004762 к/с 30101810900000000762 ОКПО: 60839737 ОКАТО: 504011372000 ОКВЭД: 51.55.32</t>
  </si>
  <si>
    <t>Ширина ленты</t>
  </si>
  <si>
    <t>9.7 мм</t>
  </si>
  <si>
    <t>11.7 мм</t>
  </si>
  <si>
    <t>8-12</t>
  </si>
  <si>
    <t>10-16</t>
  </si>
  <si>
    <t>12-22</t>
  </si>
  <si>
    <t>16-27</t>
  </si>
  <si>
    <t>20-32</t>
  </si>
  <si>
    <t>25-40</t>
  </si>
  <si>
    <t>35-50</t>
  </si>
  <si>
    <t>40-60</t>
  </si>
  <si>
    <t>50-70</t>
  </si>
  <si>
    <t>60-80</t>
  </si>
  <si>
    <t>70-90</t>
  </si>
  <si>
    <t>90-110</t>
  </si>
  <si>
    <t>100-120</t>
  </si>
  <si>
    <t>110-130</t>
  </si>
  <si>
    <t>120-140</t>
  </si>
  <si>
    <t>130-150</t>
  </si>
  <si>
    <t>140-160</t>
  </si>
  <si>
    <t>150-170</t>
  </si>
  <si>
    <t>160-180</t>
  </si>
  <si>
    <t>170-190</t>
  </si>
  <si>
    <t>180-200</t>
  </si>
  <si>
    <t>190-210</t>
  </si>
  <si>
    <t>200-220</t>
  </si>
  <si>
    <t>210-230</t>
  </si>
  <si>
    <t>220-240</t>
  </si>
  <si>
    <t>20 мм</t>
  </si>
  <si>
    <t>22 мм</t>
  </si>
  <si>
    <t>24 мм</t>
  </si>
  <si>
    <t>26 мм</t>
  </si>
  <si>
    <t>29-31</t>
  </si>
  <si>
    <t>32-35</t>
  </si>
  <si>
    <t>36-39</t>
  </si>
  <si>
    <t>40-43</t>
  </si>
  <si>
    <t>44-47</t>
  </si>
  <si>
    <t>48-51</t>
  </si>
  <si>
    <t>52-55</t>
  </si>
  <si>
    <t>60-63</t>
  </si>
  <si>
    <t>64-67</t>
  </si>
  <si>
    <t>68-73</t>
  </si>
  <si>
    <t>80-85</t>
  </si>
  <si>
    <t>86-91</t>
  </si>
  <si>
    <t>92-97</t>
  </si>
  <si>
    <t>104-112</t>
  </si>
  <si>
    <t>113-121</t>
  </si>
  <si>
    <t>122-130</t>
  </si>
  <si>
    <t>140-148</t>
  </si>
  <si>
    <t>162-174</t>
  </si>
  <si>
    <t>ХОМУТЫ ЧЕРВЯЧНЫЕ W1 RUBBER HOLDING (цена за 1 шт с НДС)</t>
  </si>
  <si>
    <t>ХОМУТЫ ЧЕРВЯЧНЫЕ "ПРОФИ" RUBBER HOLDING (цена за 1 шт с НДС)</t>
  </si>
  <si>
    <t>м. п.</t>
  </si>
  <si>
    <t>Диаметр, вн./нар., мм</t>
  </si>
  <si>
    <t>Класс "П" (пищевые)</t>
  </si>
  <si>
    <t>Класс "МБС" (масло-бензостойкие)</t>
  </si>
  <si>
    <t>Класс "ВВ" (вода)</t>
  </si>
  <si>
    <t>Класс "КЩ" (кислото-щёлочестойкие)</t>
  </si>
  <si>
    <t>55-60</t>
  </si>
  <si>
    <t>73-80</t>
  </si>
  <si>
    <t>97-104</t>
  </si>
  <si>
    <t>Соединение Camlock (цена за 1 шт с НДС)</t>
  </si>
  <si>
    <t>Тип С</t>
  </si>
  <si>
    <t>Тип Е</t>
  </si>
  <si>
    <t>Фторопласт листовой (цена за 1 кг с НДС)</t>
  </si>
  <si>
    <t>Толщина, мм</t>
  </si>
  <si>
    <t>Размер листа, мм</t>
  </si>
  <si>
    <t>Длина</t>
  </si>
  <si>
    <t>Фторопласт круглый (цена за 1 кг с НДС)</t>
  </si>
  <si>
    <t>Диаметр, мм</t>
  </si>
  <si>
    <t>1000</t>
  </si>
  <si>
    <t>Капролон круглый (цена за 1 кг с НДС)</t>
  </si>
  <si>
    <t>№ п/п</t>
  </si>
  <si>
    <t>Ед.изм.</t>
  </si>
  <si>
    <t>Характеристики</t>
  </si>
  <si>
    <t>Брезентовый полог (без люверсов)</t>
  </si>
  <si>
    <t>шт.</t>
  </si>
  <si>
    <t>Полога размером 3,5м*10м из брезента марки ОВ арт. 11255, люверсы расположены на расстоянии 50 см друг от друга</t>
  </si>
  <si>
    <t>Брезентовый полог (с люверсами)</t>
  </si>
  <si>
    <t>Брезент рулонный ОП/ВО</t>
  </si>
  <si>
    <t>м.п.</t>
  </si>
  <si>
    <t>Рулоны по 100 м в бухте. Марка ОП (огнестойкий) плотностью 450 гр/м², марка ВО (водостойкий) плотностью 430 гр/м²</t>
  </si>
  <si>
    <t>Стеклоткань Э3-200  ГОСТ 19907-83</t>
  </si>
  <si>
    <t xml:space="preserve">Химически устойчива, негорюча, не подвергается коррозии; электроизоляционные изделия на основе стеклоткани Э3-200, как и сама ткань, обладают высокими электроизоляционными прочностными характеристиками, термостойкостью, влагостойкостью.Предназначается для армирования стеклопластиков конструкционного назначения; стеклопластики на основе стеклоткани применяются для изготовления труб, лодок, цистерн под агрессивные среды и ряда других изделий, где требуются материалы повышенной прочности и коррозионной устойчивости. Материалы на её основе обладают высокой стойкостью к разложению и механическому износу, долговечностью.
</t>
  </si>
  <si>
    <t>Электрокартон ЭВ (в ассортименте)          ГОСТ 2824-86</t>
  </si>
  <si>
    <t>Электрокартон предназначен для работы в воздушной среде при температуре до 90°С. Изготавливается в рулонах.
"ЭВ" - для общих целей изоляции, изоляции электрооборудования. Высокая износостойкость позволяет его использовать для изготовления лекал в швейной промышленности и архивных папок длительного хранения.</t>
  </si>
  <si>
    <t>Нетканое полотно ХПП 5-К (шир.150см)        ГОСТ 14253-83</t>
  </si>
  <si>
    <t>Полотно, благодаря своим эксплуатационным  качествам, зарекомендовало себя как одно из лучших недорогих материалов для хозяйственных нужд. Содержащийся в основе нетканого полотна хлопок впитывает воду собирает грязь и пыль. Основное назначение - уборка помещений.
Великолепно подходит  для мытья пола и обтирки.
Нетканое полотно (ХПП ) отлично вытирает масло, собирает грязь. Незаменимо для уборки помещений с большой проходимостью. Не имеет резкого запаха, обладает устойчивой плотностью.</t>
  </si>
  <si>
    <t>Ткань тентовая</t>
  </si>
  <si>
    <t>м2</t>
  </si>
  <si>
    <t>Размеры: 2,5м*65м. Возможные расцветки: зеленая, синяя, серая, хаки. Плотность - 630 г/м². Материал может применяться в самых различных сферах деятельности, от производства автомобильных тентов до летних кафе и павильонов!</t>
  </si>
  <si>
    <t>Полиуретан (листовой,стержень)                                 ГОСТ 14896-84</t>
  </si>
  <si>
    <t>Можно применять для изделий, работающих при высоком давлении (до 105 МПа) и в широком температурном диапазоне от -60°С до +80°С. Допустим кратковременный (до 24 часов) нагрев до 120° С. Полиуретан обладает кислотостойкостью и стойкостью ко многим растворителям, повышенной твердостью(от 40 до 98 единиц Шора), стойкостью к микроорганизмам и плесени, озоностойкостью, водостойкостью, вибростойкостью и маслобензостойкостью.</t>
  </si>
  <si>
    <t>Рукав ПВХ плоский</t>
  </si>
  <si>
    <t>Представляет собой трубку из высококачественного ПВХ материала, укрепленную плетеным нитяным каркасом.Температурный режим от 15 до +60С. Длина бухт - 100м.п. Диаметры: 50 (3атм), 65(3атм), 75(3атм), 100 (3атм), 125 (4атм), 150 (4атм), 200 (4атм)</t>
  </si>
  <si>
    <t>Текстолит лист./стерж. ПТК ГОСТ 5-78</t>
  </si>
  <si>
    <t>Работоспособность при температуре от -40 до +105С</t>
  </si>
  <si>
    <t>Войлок юртовый/грубошерстный</t>
  </si>
  <si>
    <t>Из натуральной шерсти. Юртовый (толщ.8мм) поставляется листами 2м*4м, грубошерстный 14мм,16мм, 18мм, 20мм поставляется листами 2м*1,5м</t>
  </si>
  <si>
    <r>
      <t xml:space="preserve">           Ремни вентиляторные "</t>
    </r>
    <r>
      <rPr>
        <b/>
        <sz val="14"/>
        <rFont val="Times New Roman"/>
        <family val="1"/>
      </rPr>
      <t>RH</t>
    </r>
    <r>
      <rPr>
        <b/>
        <sz val="12"/>
        <rFont val="Arial Cyr"/>
        <family val="2"/>
      </rPr>
      <t>"  (цены за 1 шт с НДС)</t>
    </r>
  </si>
  <si>
    <t>Цены за м² с НДС, руб.</t>
  </si>
  <si>
    <t>Ремонтное соединение (цена за 1 шт с НДС)</t>
  </si>
  <si>
    <t>114 мм</t>
  </si>
  <si>
    <t>119 мм</t>
  </si>
  <si>
    <t>119mm</t>
  </si>
  <si>
    <t>141 мм</t>
  </si>
  <si>
    <t>141mm</t>
  </si>
  <si>
    <t>178 мм</t>
  </si>
  <si>
    <t>178mm</t>
  </si>
  <si>
    <t>216 мм</t>
  </si>
  <si>
    <t>216mm</t>
  </si>
  <si>
    <r>
      <t xml:space="preserve">Рукава ПВХ </t>
    </r>
    <r>
      <rPr>
        <b/>
        <sz val="10"/>
        <color indexed="10"/>
        <rFont val="Arial"/>
        <family val="2"/>
      </rPr>
      <t>напорно-всасывающие</t>
    </r>
    <r>
      <rPr>
        <b/>
        <sz val="10"/>
        <rFont val="Arial"/>
        <family val="2"/>
      </rPr>
      <t>, армированные металлической спиралью</t>
    </r>
  </si>
  <si>
    <r>
      <t xml:space="preserve">Рукава ПВХ </t>
    </r>
    <r>
      <rPr>
        <b/>
        <sz val="10"/>
        <color indexed="10"/>
        <rFont val="Arial"/>
        <family val="2"/>
      </rPr>
      <t>напорные</t>
    </r>
    <r>
      <rPr>
        <b/>
        <sz val="10"/>
        <rFont val="Arial"/>
        <family val="2"/>
      </rPr>
      <t>, армированные полиамидной нитью</t>
    </r>
  </si>
  <si>
    <t>Розничная цена г. Красноярск</t>
  </si>
  <si>
    <r>
      <t xml:space="preserve">Асбестовые изделия марки </t>
    </r>
    <r>
      <rPr>
        <b/>
        <sz val="14"/>
        <rFont val="Times New Roman"/>
        <family val="1"/>
      </rPr>
      <t>"RH"</t>
    </r>
    <r>
      <rPr>
        <b/>
        <sz val="12"/>
        <rFont val="Arial"/>
        <family val="2"/>
      </rPr>
      <t xml:space="preserve"> (цена с НДС)</t>
    </r>
  </si>
  <si>
    <r>
      <t xml:space="preserve">Ремень плоский резинотканевый </t>
    </r>
    <r>
      <rPr>
        <b/>
        <sz val="14"/>
        <rFont val="Times New Roman"/>
        <family val="1"/>
      </rPr>
      <t>"RH"</t>
    </r>
    <r>
      <rPr>
        <b/>
        <sz val="12"/>
        <rFont val="Arial"/>
        <family val="2"/>
      </rPr>
      <t xml:space="preserve">  на основе ТК-200 (цены за 1 м²)</t>
    </r>
  </si>
  <si>
    <r>
      <t xml:space="preserve">Лента конвейерная резинотканевая </t>
    </r>
    <r>
      <rPr>
        <b/>
        <sz val="14"/>
        <rFont val="Times New Roman"/>
        <family val="1"/>
      </rPr>
      <t xml:space="preserve">"RH" </t>
    </r>
    <r>
      <rPr>
        <b/>
        <sz val="12"/>
        <rFont val="Arial"/>
        <family val="2"/>
      </rPr>
      <t xml:space="preserve"> </t>
    </r>
  </si>
  <si>
    <r>
      <t xml:space="preserve">Лента конвейерная резинотканевая </t>
    </r>
    <r>
      <rPr>
        <b/>
        <sz val="14"/>
        <rFont val="Times New Roman"/>
        <family val="1"/>
      </rPr>
      <t>"RH"</t>
    </r>
  </si>
  <si>
    <t>ХOМУТЫ СИЛОВЫЕ W2 RUBBER HOLDING (цена за 1 шт с НДС)</t>
  </si>
  <si>
    <t>Асбокартон</t>
  </si>
  <si>
    <t>Асбест А6К30</t>
  </si>
  <si>
    <t>Класс "В" (вода)</t>
  </si>
  <si>
    <t>Класс "МБС" (маслобензостойкий); Класс "П" (пищевые); Класс "КЩ" (кислотощёлочестойкие)</t>
  </si>
  <si>
    <t>833 люкс</t>
  </si>
  <si>
    <t>850 люкс</t>
  </si>
  <si>
    <t>933 люкс</t>
  </si>
  <si>
    <t>1018 люкс</t>
  </si>
  <si>
    <t>1030 люкс</t>
  </si>
  <si>
    <t>1280 люкс</t>
  </si>
  <si>
    <t>1320 люкс</t>
  </si>
  <si>
    <t>900 люкс</t>
  </si>
  <si>
    <t>1045 люкс</t>
  </si>
  <si>
    <t>1150 люкс</t>
  </si>
  <si>
    <t>1180 люкс</t>
  </si>
  <si>
    <t>1220 люкс</t>
  </si>
  <si>
    <t>1250 люкс</t>
  </si>
  <si>
    <t>1400 люкс</t>
  </si>
  <si>
    <t>1500 люкс</t>
  </si>
  <si>
    <t>1775 люкс</t>
  </si>
  <si>
    <t>887 люкс</t>
  </si>
  <si>
    <t>937 люкс</t>
  </si>
  <si>
    <t>987 люкс</t>
  </si>
  <si>
    <t>1450 люкс</t>
  </si>
  <si>
    <r>
      <t xml:space="preserve">           Ремни вентиляторные "</t>
    </r>
    <r>
      <rPr>
        <b/>
        <sz val="14"/>
        <rFont val="Times New Roman"/>
        <family val="1"/>
      </rPr>
      <t>RH</t>
    </r>
    <r>
      <rPr>
        <b/>
        <sz val="12"/>
        <rFont val="Arial Cyr"/>
        <family val="2"/>
      </rPr>
      <t>" люкс (цены за 1 шт с НДС)</t>
    </r>
  </si>
  <si>
    <t>Рукав ацетиленовый класс I (красный)</t>
  </si>
  <si>
    <t>Диаметр, мм.</t>
  </si>
  <si>
    <t>Давление, Мпа</t>
  </si>
  <si>
    <t>Длина бухты, м.</t>
  </si>
  <si>
    <t>Рукав бензорезный класс II (желтый)</t>
  </si>
  <si>
    <t>Рукав кислородный класс III (синий)</t>
  </si>
  <si>
    <t>Рукав напорный класс Б(I)</t>
  </si>
  <si>
    <t>Рукав напорный класс В(II)</t>
  </si>
  <si>
    <t>Рукав напорный класс ВГ(III)</t>
  </si>
  <si>
    <t>Рукав напорный класс ВГ(IV)</t>
  </si>
  <si>
    <t>Рукав напорно-всасывающий класс "Б"-2</t>
  </si>
  <si>
    <t>Длина рукава, м.</t>
  </si>
  <si>
    <t>Рукав напорно-всасывающий класс "В"-2</t>
  </si>
  <si>
    <t>Рукав с нитяной оплеткой</t>
  </si>
  <si>
    <t>Внутренний диаметр, мм.</t>
  </si>
  <si>
    <t>Внешний диаметр, мм.</t>
  </si>
  <si>
    <t>Рукав всасывающий класс "В"-1</t>
  </si>
  <si>
    <t>Рукав напорный класс Г(IV)</t>
  </si>
  <si>
    <t xml:space="preserve">Розничная цена </t>
  </si>
  <si>
    <t>до 100.000</t>
  </si>
  <si>
    <t>Опт</t>
  </si>
  <si>
    <t>Рукава резиновые производства СЗРТИ (цена за 1 м с НДС)</t>
  </si>
  <si>
    <t xml:space="preserve">Рукава напорные пр-во СЗРТИ ГОСТ 18698-79 </t>
  </si>
  <si>
    <t>Рукава напорные пр-во СЗРТИ ТУ 38-105998-91</t>
  </si>
  <si>
    <t xml:space="preserve">Рукава напорные пр-во "Волгапромтранс" </t>
  </si>
  <si>
    <t xml:space="preserve">Рукава с нитяной оплеткой пр-во СЗРТИ ГОСТ 10362-87 </t>
  </si>
  <si>
    <t xml:space="preserve">Рукава с нитяной оплеткой пр-во "Волгапромтранс" ГОСТ 10362-87 </t>
  </si>
  <si>
    <t>Оптовые цены действуют при покупке на сумму не ниже 100 тыс.руб.</t>
  </si>
  <si>
    <t>Цены приведены в руб. РФ за ед.изм.с учетом НДС 18 % на 01 февраля 2011 г.</t>
  </si>
  <si>
    <t>ё</t>
  </si>
  <si>
    <t>опт</t>
  </si>
  <si>
    <t xml:space="preserve">Рукава для газовой сварки и резки металлов пр-во СЗРТИ ГОСТ 9356-75 </t>
  </si>
  <si>
    <t>Рукава напорно-всасывающие пр-во СЗРТИ ГОСТ 5398-76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</si>
</sst>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;[Red]\(0.00\)"/>
    <numFmt numFmtId="165" formatCode="0.000_);[Red]\(0.000\)"/>
    <numFmt numFmtId="166" formatCode="0000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61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18"/>
      <color indexed="10"/>
      <name val="Arial Cyr"/>
      <family val="0"/>
    </font>
    <font>
      <sz val="10"/>
      <name val="Geneva"/>
      <family val="2"/>
    </font>
    <font>
      <b/>
      <sz val="14"/>
      <name val="Times New Roman"/>
      <family val="1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0" fillId="0" borderId="0">
      <alignment/>
      <protection/>
    </xf>
  </cellStyleXfs>
  <cellXfs count="71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9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13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42" applyBorder="1" applyAlignment="1" applyProtection="1">
      <alignment/>
      <protection/>
    </xf>
    <xf numFmtId="0" fontId="5" fillId="0" borderId="0" xfId="42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49" fontId="3" fillId="0" borderId="12" xfId="63" applyNumberFormat="1" applyFont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3" fillId="0" borderId="28" xfId="63" applyNumberFormat="1" applyFont="1" applyBorder="1" applyAlignment="1">
      <alignment horizontal="center" vertical="center"/>
      <protection/>
    </xf>
    <xf numFmtId="49" fontId="3" fillId="0" borderId="29" xfId="63" applyNumberFormat="1" applyFont="1" applyBorder="1" applyAlignment="1">
      <alignment horizontal="center" vertical="center"/>
      <protection/>
    </xf>
    <xf numFmtId="49" fontId="3" fillId="0" borderId="30" xfId="6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/>
    </xf>
    <xf numFmtId="2" fontId="2" fillId="33" borderId="24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2" fontId="9" fillId="0" borderId="14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right" vertical="top" wrapText="1"/>
    </xf>
    <xf numFmtId="0" fontId="11" fillId="0" borderId="26" xfId="0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23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2" fillId="33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2" fontId="25" fillId="35" borderId="14" xfId="0" applyNumberFormat="1" applyFont="1" applyFill="1" applyBorder="1" applyAlignment="1">
      <alignment horizontal="center"/>
    </xf>
    <xf numFmtId="2" fontId="25" fillId="0" borderId="14" xfId="0" applyNumberFormat="1" applyFont="1" applyBorder="1" applyAlignment="1">
      <alignment horizontal="center" vertical="center"/>
    </xf>
    <xf numFmtId="2" fontId="25" fillId="33" borderId="21" xfId="0" applyNumberFormat="1" applyFont="1" applyFill="1" applyBorder="1" applyAlignment="1">
      <alignment horizontal="center" vertical="center"/>
    </xf>
    <xf numFmtId="2" fontId="25" fillId="35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/>
    </xf>
    <xf numFmtId="2" fontId="25" fillId="33" borderId="24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 vertical="center"/>
    </xf>
    <xf numFmtId="2" fontId="25" fillId="33" borderId="27" xfId="0" applyNumberFormat="1" applyFont="1" applyFill="1" applyBorder="1" applyAlignment="1">
      <alignment horizontal="center" vertical="center"/>
    </xf>
    <xf numFmtId="2" fontId="25" fillId="35" borderId="11" xfId="0" applyNumberFormat="1" applyFont="1" applyFill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/>
    </xf>
    <xf numFmtId="2" fontId="25" fillId="33" borderId="33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49" fontId="25" fillId="0" borderId="34" xfId="63" applyNumberFormat="1" applyFont="1" applyBorder="1" applyAlignment="1">
      <alignment horizontal="center" vertical="center"/>
      <protection/>
    </xf>
    <xf numFmtId="49" fontId="25" fillId="0" borderId="35" xfId="63" applyNumberFormat="1" applyFont="1" applyBorder="1" applyAlignment="1">
      <alignment horizontal="center" vertical="center"/>
      <protection/>
    </xf>
    <xf numFmtId="49" fontId="25" fillId="0" borderId="36" xfId="63" applyNumberFormat="1" applyFont="1" applyFill="1" applyBorder="1" applyAlignment="1">
      <alignment horizontal="center" vertical="center"/>
      <protection/>
    </xf>
    <xf numFmtId="49" fontId="25" fillId="0" borderId="23" xfId="63" applyNumberFormat="1" applyFont="1" applyFill="1" applyBorder="1" applyAlignment="1">
      <alignment horizontal="center" vertical="center"/>
      <protection/>
    </xf>
    <xf numFmtId="49" fontId="25" fillId="0" borderId="23" xfId="63" applyNumberFormat="1" applyFont="1" applyBorder="1" applyAlignment="1">
      <alignment horizontal="center"/>
      <protection/>
    </xf>
    <xf numFmtId="49" fontId="25" fillId="0" borderId="26" xfId="63" applyNumberFormat="1" applyFont="1" applyBorder="1" applyAlignment="1">
      <alignment horizontal="center"/>
      <protection/>
    </xf>
    <xf numFmtId="49" fontId="25" fillId="0" borderId="0" xfId="63" applyNumberFormat="1" applyFont="1" applyBorder="1" applyAlignment="1">
      <alignment horizontal="center"/>
      <protection/>
    </xf>
    <xf numFmtId="0" fontId="25" fillId="35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5" fillId="0" borderId="14" xfId="63" applyFont="1" applyFill="1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/>
      <protection/>
    </xf>
    <xf numFmtId="49" fontId="25" fillId="0" borderId="10" xfId="63" applyNumberFormat="1" applyFont="1" applyBorder="1" applyAlignment="1">
      <alignment horizontal="center" vertical="center"/>
      <protection/>
    </xf>
    <xf numFmtId="49" fontId="25" fillId="0" borderId="15" xfId="63" applyNumberFormat="1" applyFont="1" applyFill="1" applyBorder="1" applyAlignment="1">
      <alignment horizontal="center" vertical="center"/>
      <protection/>
    </xf>
    <xf numFmtId="49" fontId="25" fillId="0" borderId="14" xfId="63" applyNumberFormat="1" applyFont="1" applyFill="1" applyBorder="1" applyAlignment="1">
      <alignment horizontal="center" vertical="center"/>
      <protection/>
    </xf>
    <xf numFmtId="0" fontId="25" fillId="0" borderId="15" xfId="63" applyFont="1" applyBorder="1" applyAlignment="1">
      <alignment horizontal="center" vertical="center"/>
      <protection/>
    </xf>
    <xf numFmtId="49" fontId="25" fillId="0" borderId="14" xfId="63" applyNumberFormat="1" applyFont="1" applyBorder="1" applyAlignment="1">
      <alignment horizontal="center" vertical="center"/>
      <protection/>
    </xf>
    <xf numFmtId="49" fontId="25" fillId="0" borderId="11" xfId="63" applyNumberFormat="1" applyFont="1" applyBorder="1" applyAlignment="1">
      <alignment horizontal="center" vertical="center"/>
      <protection/>
    </xf>
    <xf numFmtId="49" fontId="25" fillId="0" borderId="10" xfId="63" applyNumberFormat="1" applyFont="1" applyFill="1" applyBorder="1" applyAlignment="1">
      <alignment horizontal="center" vertical="center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25" fillId="0" borderId="23" xfId="63" applyFont="1" applyBorder="1" applyAlignment="1">
      <alignment horizontal="center" vertical="center"/>
      <protection/>
    </xf>
    <xf numFmtId="49" fontId="25" fillId="0" borderId="23" xfId="63" applyNumberFormat="1" applyFont="1" applyBorder="1" applyAlignment="1">
      <alignment horizontal="center" vertical="center"/>
      <protection/>
    </xf>
    <xf numFmtId="49" fontId="25" fillId="0" borderId="26" xfId="63" applyNumberFormat="1" applyFont="1" applyFill="1" applyBorder="1" applyAlignment="1">
      <alignment horizontal="center" vertical="center"/>
      <protection/>
    </xf>
    <xf numFmtId="2" fontId="2" fillId="0" borderId="3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>
      <alignment horizontal="center" vertical="center"/>
      <protection/>
    </xf>
    <xf numFmtId="49" fontId="2" fillId="0" borderId="37" xfId="63" applyNumberFormat="1" applyFont="1" applyFill="1" applyBorder="1" applyAlignment="1">
      <alignment horizontal="center" vertical="center"/>
      <protection/>
    </xf>
    <xf numFmtId="0" fontId="2" fillId="35" borderId="14" xfId="0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 wrapText="1"/>
    </xf>
    <xf numFmtId="2" fontId="2" fillId="33" borderId="39" xfId="0" applyNumberFormat="1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wrapText="1"/>
    </xf>
    <xf numFmtId="2" fontId="2" fillId="33" borderId="41" xfId="0" applyNumberFormat="1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horizontal="center" vertical="center"/>
    </xf>
    <xf numFmtId="2" fontId="2" fillId="33" borderId="42" xfId="0" applyNumberFormat="1" applyFont="1" applyFill="1" applyBorder="1" applyAlignment="1">
      <alignment horizontal="center" vertical="center"/>
    </xf>
    <xf numFmtId="49" fontId="3" fillId="0" borderId="43" xfId="63" applyNumberFormat="1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wrapText="1"/>
    </xf>
    <xf numFmtId="2" fontId="2" fillId="0" borderId="44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12" fillId="35" borderId="40" xfId="0" applyFont="1" applyFill="1" applyBorder="1" applyAlignment="1">
      <alignment horizontal="center" wrapText="1"/>
    </xf>
    <xf numFmtId="2" fontId="2" fillId="35" borderId="4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5" fillId="0" borderId="23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5" fillId="0" borderId="26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5" fillId="36" borderId="24" xfId="0" applyFont="1" applyFill="1" applyBorder="1" applyAlignment="1">
      <alignment horizontal="center" wrapText="1"/>
    </xf>
    <xf numFmtId="2" fontId="25" fillId="36" borderId="24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2" fontId="25" fillId="36" borderId="27" xfId="0" applyNumberFormat="1" applyFont="1" applyFill="1" applyBorder="1" applyAlignment="1">
      <alignment wrapText="1"/>
    </xf>
    <xf numFmtId="2" fontId="2" fillId="33" borderId="48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13" fillId="0" borderId="49" xfId="0" applyNumberFormat="1" applyFont="1" applyFill="1" applyBorder="1" applyAlignment="1">
      <alignment horizontal="center" vertical="center" wrapText="1"/>
    </xf>
    <xf numFmtId="2" fontId="13" fillId="0" borderId="50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0" fontId="13" fillId="35" borderId="37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0" borderId="51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2" fontId="13" fillId="0" borderId="5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2" fontId="25" fillId="33" borderId="10" xfId="0" applyNumberFormat="1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/>
    </xf>
    <xf numFmtId="2" fontId="25" fillId="33" borderId="15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wrapText="1"/>
    </xf>
    <xf numFmtId="0" fontId="25" fillId="33" borderId="15" xfId="0" applyFont="1" applyFill="1" applyBorder="1" applyAlignment="1">
      <alignment horizontal="center" wrapText="1"/>
    </xf>
    <xf numFmtId="0" fontId="25" fillId="35" borderId="2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wrapText="1"/>
    </xf>
    <xf numFmtId="49" fontId="25" fillId="0" borderId="20" xfId="63" applyNumberFormat="1" applyFont="1" applyFill="1" applyBorder="1" applyAlignment="1">
      <alignment horizontal="center" vertical="center"/>
      <protection/>
    </xf>
    <xf numFmtId="49" fontId="25" fillId="0" borderId="44" xfId="63" applyNumberFormat="1" applyFont="1" applyBorder="1" applyAlignment="1">
      <alignment horizontal="center" vertical="center"/>
      <protection/>
    </xf>
    <xf numFmtId="49" fontId="25" fillId="0" borderId="31" xfId="63" applyNumberFormat="1" applyFont="1" applyBorder="1" applyAlignment="1">
      <alignment horizontal="center" vertical="center"/>
      <protection/>
    </xf>
    <xf numFmtId="49" fontId="25" fillId="0" borderId="45" xfId="63" applyNumberFormat="1" applyFont="1" applyFill="1" applyBorder="1" applyAlignment="1">
      <alignment horizontal="center" vertical="center"/>
      <protection/>
    </xf>
    <xf numFmtId="49" fontId="25" fillId="0" borderId="44" xfId="63" applyNumberFormat="1" applyFont="1" applyFill="1" applyBorder="1" applyAlignment="1">
      <alignment horizontal="center" vertical="center"/>
      <protection/>
    </xf>
    <xf numFmtId="49" fontId="25" fillId="0" borderId="31" xfId="63" applyNumberFormat="1" applyFont="1" applyFill="1" applyBorder="1" applyAlignment="1">
      <alignment horizontal="center" vertical="center"/>
      <protection/>
    </xf>
    <xf numFmtId="49" fontId="25" fillId="0" borderId="31" xfId="63" applyNumberFormat="1" applyFont="1" applyBorder="1" applyAlignment="1">
      <alignment horizontal="center"/>
      <protection/>
    </xf>
    <xf numFmtId="49" fontId="25" fillId="0" borderId="45" xfId="63" applyNumberFormat="1" applyFont="1" applyBorder="1" applyAlignment="1">
      <alignment horizontal="center"/>
      <protection/>
    </xf>
    <xf numFmtId="0" fontId="2" fillId="35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right" vertical="top" wrapText="1"/>
    </xf>
    <xf numFmtId="0" fontId="11" fillId="0" borderId="46" xfId="0" applyFont="1" applyBorder="1" applyAlignment="1">
      <alignment horizontal="left" vertical="top" wrapText="1"/>
    </xf>
    <xf numFmtId="2" fontId="9" fillId="0" borderId="46" xfId="0" applyNumberFormat="1" applyFont="1" applyFill="1" applyBorder="1" applyAlignment="1">
      <alignment/>
    </xf>
    <xf numFmtId="2" fontId="2" fillId="33" borderId="54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wrapText="1"/>
    </xf>
    <xf numFmtId="2" fontId="2" fillId="33" borderId="55" xfId="0" applyNumberFormat="1" applyFont="1" applyFill="1" applyBorder="1" applyAlignment="1">
      <alignment horizontal="center" vertical="center"/>
    </xf>
    <xf numFmtId="0" fontId="25" fillId="0" borderId="32" xfId="63" applyFont="1" applyFill="1" applyBorder="1" applyAlignment="1">
      <alignment horizontal="center" vertical="center"/>
      <protection/>
    </xf>
    <xf numFmtId="49" fontId="2" fillId="0" borderId="13" xfId="63" applyNumberFormat="1" applyFont="1" applyFill="1" applyBorder="1" applyAlignment="1">
      <alignment horizontal="center" vertical="center"/>
      <protection/>
    </xf>
    <xf numFmtId="2" fontId="2" fillId="35" borderId="46" xfId="0" applyNumberFormat="1" applyFont="1" applyFill="1" applyBorder="1" applyAlignment="1">
      <alignment horizontal="center"/>
    </xf>
    <xf numFmtId="2" fontId="2" fillId="0" borderId="46" xfId="0" applyNumberFormat="1" applyFont="1" applyBorder="1" applyAlignment="1">
      <alignment horizontal="center" vertical="center"/>
    </xf>
    <xf numFmtId="2" fontId="2" fillId="33" borderId="56" xfId="0" applyNumberFormat="1" applyFont="1" applyFill="1" applyBorder="1" applyAlignment="1">
      <alignment horizontal="center" vertical="center"/>
    </xf>
    <xf numFmtId="49" fontId="2" fillId="0" borderId="57" xfId="63" applyNumberFormat="1" applyFont="1" applyBorder="1" applyAlignment="1">
      <alignment horizontal="center" vertical="center"/>
      <protection/>
    </xf>
    <xf numFmtId="2" fontId="2" fillId="35" borderId="57" xfId="0" applyNumberFormat="1" applyFont="1" applyFill="1" applyBorder="1" applyAlignment="1">
      <alignment horizontal="center"/>
    </xf>
    <xf numFmtId="2" fontId="2" fillId="0" borderId="57" xfId="0" applyNumberFormat="1" applyFont="1" applyBorder="1" applyAlignment="1">
      <alignment horizontal="center" vertical="center"/>
    </xf>
    <xf numFmtId="2" fontId="2" fillId="33" borderId="52" xfId="0" applyNumberFormat="1" applyFont="1" applyFill="1" applyBorder="1" applyAlignment="1">
      <alignment horizontal="center" vertical="center"/>
    </xf>
    <xf numFmtId="49" fontId="2" fillId="0" borderId="46" xfId="63" applyNumberFormat="1" applyFont="1" applyFill="1" applyBorder="1" applyAlignment="1">
      <alignment horizontal="center" vertical="center"/>
      <protection/>
    </xf>
    <xf numFmtId="49" fontId="25" fillId="0" borderId="13" xfId="63" applyNumberFormat="1" applyFont="1" applyFill="1" applyBorder="1" applyAlignment="1">
      <alignment horizontal="center" vertical="center"/>
      <protection/>
    </xf>
    <xf numFmtId="2" fontId="25" fillId="35" borderId="13" xfId="0" applyNumberFormat="1" applyFont="1" applyFill="1" applyBorder="1" applyAlignment="1">
      <alignment horizontal="center"/>
    </xf>
    <xf numFmtId="2" fontId="25" fillId="0" borderId="13" xfId="0" applyNumberFormat="1" applyFont="1" applyBorder="1" applyAlignment="1">
      <alignment horizontal="center" vertical="center"/>
    </xf>
    <xf numFmtId="2" fontId="25" fillId="33" borderId="18" xfId="0" applyNumberFormat="1" applyFont="1" applyFill="1" applyBorder="1" applyAlignment="1">
      <alignment horizontal="center" vertical="center"/>
    </xf>
    <xf numFmtId="49" fontId="25" fillId="0" borderId="11" xfId="63" applyNumberFormat="1" applyFont="1" applyFill="1" applyBorder="1" applyAlignment="1">
      <alignment horizontal="center" vertical="center"/>
      <protection/>
    </xf>
    <xf numFmtId="49" fontId="3" fillId="0" borderId="42" xfId="63" applyNumberFormat="1" applyFont="1" applyBorder="1" applyAlignment="1">
      <alignment horizontal="center" vertical="center"/>
      <protection/>
    </xf>
    <xf numFmtId="0" fontId="9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2" fontId="9" fillId="35" borderId="14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2" fontId="9" fillId="35" borderId="11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2" fillId="35" borderId="15" xfId="0" applyNumberFormat="1" applyFont="1" applyFill="1" applyBorder="1" applyAlignment="1">
      <alignment vertical="center"/>
    </xf>
    <xf numFmtId="2" fontId="2" fillId="35" borderId="14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right" vertical="center"/>
    </xf>
    <xf numFmtId="2" fontId="2" fillId="35" borderId="15" xfId="0" applyNumberFormat="1" applyFont="1" applyFill="1" applyBorder="1" applyAlignment="1">
      <alignment horizontal="right" vertical="center"/>
    </xf>
    <xf numFmtId="0" fontId="9" fillId="33" borderId="48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/>
    </xf>
    <xf numFmtId="2" fontId="2" fillId="33" borderId="48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9" fillId="33" borderId="14" xfId="0" applyNumberFormat="1" applyFont="1" applyFill="1" applyBorder="1" applyAlignment="1">
      <alignment/>
    </xf>
    <xf numFmtId="2" fontId="9" fillId="33" borderId="48" xfId="0" applyNumberFormat="1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2" fontId="9" fillId="33" borderId="54" xfId="0" applyNumberFormat="1" applyFont="1" applyFill="1" applyBorder="1" applyAlignment="1">
      <alignment/>
    </xf>
    <xf numFmtId="2" fontId="9" fillId="33" borderId="43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2" fontId="9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2" fillId="33" borderId="48" xfId="0" applyNumberFormat="1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21" xfId="0" applyNumberFormat="1" applyFont="1" applyFill="1" applyBorder="1" applyAlignment="1">
      <alignment vertical="center"/>
    </xf>
    <xf numFmtId="2" fontId="2" fillId="33" borderId="24" xfId="0" applyNumberFormat="1" applyFont="1" applyFill="1" applyBorder="1" applyAlignment="1">
      <alignment vertical="center"/>
    </xf>
    <xf numFmtId="2" fontId="2" fillId="33" borderId="24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 vertical="center"/>
    </xf>
    <xf numFmtId="2" fontId="2" fillId="33" borderId="43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5" xfId="0" applyNumberFormat="1" applyFont="1" applyFill="1" applyBorder="1" applyAlignment="1">
      <alignment horizontal="right" vertical="center"/>
    </xf>
    <xf numFmtId="2" fontId="2" fillId="33" borderId="14" xfId="0" applyNumberFormat="1" applyFont="1" applyFill="1" applyBorder="1" applyAlignment="1">
      <alignment horizontal="right" vertical="center"/>
    </xf>
    <xf numFmtId="0" fontId="11" fillId="0" borderId="50" xfId="0" applyFont="1" applyBorder="1" applyAlignment="1">
      <alignment horizontal="right" vertical="top" wrapText="1"/>
    </xf>
    <xf numFmtId="0" fontId="11" fillId="0" borderId="37" xfId="0" applyFont="1" applyBorder="1" applyAlignment="1">
      <alignment horizontal="left" vertical="top" wrapText="1"/>
    </xf>
    <xf numFmtId="2" fontId="9" fillId="35" borderId="37" xfId="0" applyNumberFormat="1" applyFont="1" applyFill="1" applyBorder="1" applyAlignment="1">
      <alignment/>
    </xf>
    <xf numFmtId="2" fontId="9" fillId="0" borderId="37" xfId="0" applyNumberFormat="1" applyFont="1" applyFill="1" applyBorder="1" applyAlignment="1">
      <alignment/>
    </xf>
    <xf numFmtId="2" fontId="9" fillId="33" borderId="37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2" fontId="2" fillId="0" borderId="62" xfId="0" applyNumberFormat="1" applyFont="1" applyFill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2" fontId="2" fillId="37" borderId="63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 vertical="center"/>
    </xf>
    <xf numFmtId="2" fontId="2" fillId="37" borderId="65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2" fillId="37" borderId="6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37" borderId="3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7" borderId="2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37" borderId="27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5" fillId="0" borderId="32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33" borderId="33" xfId="0" applyNumberFormat="1" applyFont="1" applyFill="1" applyBorder="1" applyAlignment="1">
      <alignment/>
    </xf>
    <xf numFmtId="0" fontId="15" fillId="0" borderId="26" xfId="0" applyFont="1" applyBorder="1" applyAlignment="1">
      <alignment horizontal="left"/>
    </xf>
    <xf numFmtId="2" fontId="2" fillId="35" borderId="15" xfId="0" applyNumberFormat="1" applyFont="1" applyFill="1" applyBorder="1" applyAlignment="1">
      <alignment/>
    </xf>
    <xf numFmtId="2" fontId="2" fillId="33" borderId="27" xfId="0" applyNumberFormat="1" applyFont="1" applyFill="1" applyBorder="1" applyAlignment="1">
      <alignment/>
    </xf>
    <xf numFmtId="0" fontId="15" fillId="0" borderId="32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35" borderId="68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2" fontId="2" fillId="33" borderId="69" xfId="0" applyNumberFormat="1" applyFont="1" applyFill="1" applyBorder="1" applyAlignment="1">
      <alignment horizontal="center" vertic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4" fontId="2" fillId="33" borderId="3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2" fontId="2" fillId="33" borderId="70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37" borderId="18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0" fontId="25" fillId="36" borderId="33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72" xfId="0" applyFont="1" applyFill="1" applyBorder="1" applyAlignment="1">
      <alignment horizontal="center" vertical="top" wrapText="1"/>
    </xf>
    <xf numFmtId="0" fontId="2" fillId="0" borderId="10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horizontal="center"/>
    </xf>
    <xf numFmtId="0" fontId="23" fillId="0" borderId="10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0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102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5" fillId="0" borderId="99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99" xfId="0" applyFont="1" applyBorder="1" applyAlignment="1">
      <alignment/>
    </xf>
    <xf numFmtId="0" fontId="24" fillId="0" borderId="77" xfId="0" applyFont="1" applyBorder="1" applyAlignment="1">
      <alignment/>
    </xf>
    <xf numFmtId="0" fontId="24" fillId="0" borderId="47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/>
    </xf>
    <xf numFmtId="0" fontId="24" fillId="0" borderId="30" xfId="0" applyFont="1" applyBorder="1" applyAlignment="1">
      <alignment/>
    </xf>
    <xf numFmtId="0" fontId="25" fillId="33" borderId="7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68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0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99" xfId="0" applyFont="1" applyBorder="1" applyAlignment="1">
      <alignment/>
    </xf>
    <xf numFmtId="0" fontId="1" fillId="0" borderId="0" xfId="0" applyFont="1" applyBorder="1" applyAlignment="1">
      <alignment/>
    </xf>
    <xf numFmtId="0" fontId="24" fillId="0" borderId="10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06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0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03" xfId="0" applyFont="1" applyFill="1" applyBorder="1" applyAlignment="1">
      <alignment horizontal="center" vertical="center" wrapText="1"/>
    </xf>
    <xf numFmtId="0" fontId="2" fillId="34" borderId="9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04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0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11</xdr:row>
      <xdr:rowOff>0</xdr:rowOff>
    </xdr:from>
    <xdr:ext cx="219075" cy="257175"/>
    <xdr:sp>
      <xdr:nvSpPr>
        <xdr:cNvPr id="1" name="Прямоугольник 2"/>
        <xdr:cNvSpPr>
          <a:spLocks/>
        </xdr:cNvSpPr>
      </xdr:nvSpPr>
      <xdr:spPr>
        <a:xfrm>
          <a:off x="3095625" y="37719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219075" cy="257175"/>
    <xdr:sp>
      <xdr:nvSpPr>
        <xdr:cNvPr id="2" name="Прямоугольник 2"/>
        <xdr:cNvSpPr>
          <a:spLocks/>
        </xdr:cNvSpPr>
      </xdr:nvSpPr>
      <xdr:spPr>
        <a:xfrm>
          <a:off x="3095625" y="5143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219075" cy="257175"/>
    <xdr:sp>
      <xdr:nvSpPr>
        <xdr:cNvPr id="3" name="Прямоугольник 2"/>
        <xdr:cNvSpPr>
          <a:spLocks/>
        </xdr:cNvSpPr>
      </xdr:nvSpPr>
      <xdr:spPr>
        <a:xfrm>
          <a:off x="3095625" y="5143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1</xdr:row>
      <xdr:rowOff>0</xdr:rowOff>
    </xdr:from>
    <xdr:to>
      <xdr:col>10</xdr:col>
      <xdr:colOff>1276350</xdr:colOff>
      <xdr:row>2</xdr:row>
      <xdr:rowOff>9525</xdr:rowOff>
    </xdr:to>
    <xdr:pic>
      <xdr:nvPicPr>
        <xdr:cNvPr id="4" name="Рисунок 5" descr="link_shap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0"/>
          <a:ext cx="1143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O67"/>
  <sheetViews>
    <sheetView tabSelected="1" zoomScale="85" zoomScaleNormal="85" workbookViewId="0" topLeftCell="A7">
      <selection activeCell="M40" sqref="M40"/>
    </sheetView>
  </sheetViews>
  <sheetFormatPr defaultColWidth="9.00390625" defaultRowHeight="12.75"/>
  <cols>
    <col min="1" max="1" width="39.25390625" style="0" customWidth="1"/>
    <col min="2" max="2" width="13.375" style="0" bestFit="1" customWidth="1"/>
    <col min="3" max="3" width="14.25390625" style="0" customWidth="1"/>
    <col min="4" max="4" width="10.625" style="0" customWidth="1"/>
    <col min="5" max="5" width="14.375" style="0" customWidth="1"/>
    <col min="6" max="6" width="12.00390625" style="0" customWidth="1"/>
    <col min="7" max="7" width="12.625" style="0" customWidth="1"/>
    <col min="8" max="8" width="17.75390625" style="5" customWidth="1"/>
    <col min="9" max="9" width="9.125" style="0" hidden="1" customWidth="1"/>
    <col min="10" max="10" width="9.875" style="0" hidden="1" customWidth="1"/>
    <col min="11" max="11" width="18.875" style="254" customWidth="1"/>
  </cols>
  <sheetData>
    <row r="1" spans="1:11" ht="60" customHeight="1">
      <c r="A1" s="501" t="s">
        <v>124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0" ht="57" customHeight="1">
      <c r="A2" s="50"/>
      <c r="B2" s="51"/>
      <c r="C2" s="51"/>
      <c r="D2" s="51"/>
      <c r="E2" s="51"/>
      <c r="F2" s="51"/>
      <c r="G2" s="51"/>
      <c r="H2" s="43"/>
      <c r="I2" s="43"/>
      <c r="J2" s="43"/>
    </row>
    <row r="3" spans="1:11" ht="30" customHeight="1">
      <c r="A3" s="502" t="s">
        <v>123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</row>
    <row r="4" spans="1:11" ht="18.75" customHeight="1">
      <c r="A4" s="503" t="s">
        <v>297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ht="14.25" customHeight="1">
      <c r="A5" s="503" t="s">
        <v>296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0" ht="14.25" customHeight="1">
      <c r="A6" s="503"/>
      <c r="B6" s="503"/>
      <c r="C6" s="503"/>
      <c r="D6" s="503"/>
      <c r="E6" s="503"/>
      <c r="F6" s="503"/>
      <c r="G6" s="2"/>
      <c r="H6" s="2"/>
      <c r="I6" s="2"/>
      <c r="J6" s="2"/>
    </row>
    <row r="7" spans="1:11" ht="18.75" customHeight="1">
      <c r="A7" s="500" t="s">
        <v>109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0" ht="18.75" customHeight="1" thickBot="1">
      <c r="A8" s="28"/>
      <c r="B8" s="28"/>
      <c r="C8" s="28"/>
      <c r="D8" s="28"/>
      <c r="E8" s="28"/>
      <c r="F8" s="28"/>
      <c r="G8" s="28"/>
      <c r="H8" s="28"/>
      <c r="I8" s="35"/>
      <c r="J8" s="35"/>
    </row>
    <row r="9" spans="1:18" s="234" customFormat="1" ht="33.75" customHeight="1">
      <c r="A9" s="504" t="s">
        <v>9</v>
      </c>
      <c r="B9" s="486" t="s">
        <v>10</v>
      </c>
      <c r="C9" s="486" t="s">
        <v>70</v>
      </c>
      <c r="D9" s="486" t="s">
        <v>11</v>
      </c>
      <c r="E9" s="482" t="s">
        <v>67</v>
      </c>
      <c r="F9" s="490" t="s">
        <v>289</v>
      </c>
      <c r="G9" s="484" t="s">
        <v>287</v>
      </c>
      <c r="H9" s="238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41" customFormat="1" ht="15.75" customHeight="1">
      <c r="A10" s="505"/>
      <c r="B10" s="487"/>
      <c r="C10" s="487"/>
      <c r="D10" s="487"/>
      <c r="E10" s="483"/>
      <c r="F10" s="491" t="s">
        <v>289</v>
      </c>
      <c r="G10" s="485" t="s">
        <v>287</v>
      </c>
      <c r="H10" s="238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141" customFormat="1" ht="15.75" customHeight="1" thickBot="1">
      <c r="A11" s="506"/>
      <c r="B11" s="58" t="s">
        <v>0</v>
      </c>
      <c r="C11" s="58" t="s">
        <v>1</v>
      </c>
      <c r="D11" s="58" t="s">
        <v>2</v>
      </c>
      <c r="E11" s="239" t="s">
        <v>68</v>
      </c>
      <c r="F11" s="240" t="s">
        <v>69</v>
      </c>
      <c r="G11" s="437" t="s">
        <v>288</v>
      </c>
      <c r="H11" s="238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141" customFormat="1" ht="24" customHeight="1">
      <c r="A12" s="488" t="s">
        <v>53</v>
      </c>
      <c r="B12" s="104" t="s">
        <v>6</v>
      </c>
      <c r="C12" s="104" t="s">
        <v>7</v>
      </c>
      <c r="D12" s="57">
        <v>50</v>
      </c>
      <c r="E12" s="107">
        <v>16</v>
      </c>
      <c r="F12" s="60">
        <f>ROUND(E12*1.07,1)</f>
        <v>17.1</v>
      </c>
      <c r="G12" s="113">
        <v>21</v>
      </c>
      <c r="H12" s="238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141" customFormat="1" ht="28.5" customHeight="1" thickBot="1">
      <c r="A13" s="496"/>
      <c r="B13" s="201">
        <v>9</v>
      </c>
      <c r="C13" s="242" t="s">
        <v>7</v>
      </c>
      <c r="D13" s="201">
        <v>50</v>
      </c>
      <c r="E13" s="243">
        <v>22</v>
      </c>
      <c r="F13" s="244">
        <f>ROUND(E13*1.07,1)</f>
        <v>23.5</v>
      </c>
      <c r="G13" s="317">
        <v>30</v>
      </c>
      <c r="H13" s="238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141" customFormat="1" ht="27.75" customHeight="1">
      <c r="A14" s="488" t="s">
        <v>54</v>
      </c>
      <c r="B14" s="106">
        <v>6.3</v>
      </c>
      <c r="C14" s="104" t="s">
        <v>8</v>
      </c>
      <c r="D14" s="57">
        <v>50</v>
      </c>
      <c r="E14" s="107">
        <v>15.5</v>
      </c>
      <c r="F14" s="60">
        <f>ROUND(E14*1.07,1)</f>
        <v>16.6</v>
      </c>
      <c r="G14" s="113">
        <v>20.5</v>
      </c>
      <c r="H14" s="238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141" customFormat="1" ht="27.75" customHeight="1" thickBot="1">
      <c r="A15" s="489"/>
      <c r="B15" s="59">
        <v>9</v>
      </c>
      <c r="C15" s="105" t="s">
        <v>8</v>
      </c>
      <c r="D15" s="59">
        <v>50</v>
      </c>
      <c r="E15" s="109">
        <v>21.5</v>
      </c>
      <c r="F15" s="61">
        <f>ROUND(E15*1.07,1)</f>
        <v>23</v>
      </c>
      <c r="G15" s="112">
        <v>29</v>
      </c>
      <c r="H15" s="238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49" s="141" customFormat="1" ht="13.5" customHeight="1">
      <c r="A16" s="56"/>
      <c r="B16" s="52"/>
      <c r="C16" s="53"/>
      <c r="D16" s="52"/>
      <c r="E16" s="54"/>
      <c r="F16" s="55"/>
      <c r="G16" s="55"/>
      <c r="H16" s="54"/>
      <c r="I16" s="71"/>
      <c r="J16" s="44"/>
      <c r="K16" s="257"/>
      <c r="L16" s="25"/>
      <c r="M16" s="25"/>
      <c r="N16" s="25"/>
      <c r="O16" s="25"/>
      <c r="P16" s="25"/>
      <c r="Q16" s="25"/>
      <c r="R16" s="25"/>
      <c r="S16" s="25"/>
      <c r="T16" s="25"/>
      <c r="U16" s="25"/>
      <c r="Y16" s="56"/>
      <c r="AG16" s="56"/>
      <c r="AO16" s="56"/>
      <c r="AW16" s="56"/>
      <c r="BE16" s="56"/>
      <c r="BM16" s="56"/>
      <c r="BU16" s="56"/>
      <c r="CC16" s="56"/>
      <c r="CK16" s="56"/>
      <c r="CS16" s="56"/>
      <c r="DA16" s="56"/>
      <c r="DI16" s="56"/>
      <c r="DQ16" s="56"/>
      <c r="DY16" s="56"/>
      <c r="EG16" s="56"/>
      <c r="EO16" s="56"/>
      <c r="EW16" s="56"/>
      <c r="FE16" s="56"/>
      <c r="FM16" s="56"/>
      <c r="FU16" s="56"/>
      <c r="GC16" s="56"/>
      <c r="GK16" s="56"/>
      <c r="GS16" s="56"/>
      <c r="HA16" s="56"/>
      <c r="HI16" s="56"/>
      <c r="HQ16" s="56"/>
      <c r="HY16" s="56"/>
      <c r="IG16" s="56"/>
      <c r="IO16" s="56"/>
    </row>
    <row r="17" spans="1:11" s="141" customFormat="1" ht="16.5" customHeight="1" thickBot="1">
      <c r="A17" s="56"/>
      <c r="B17" s="52"/>
      <c r="C17" s="53"/>
      <c r="D17" s="52"/>
      <c r="E17" s="54"/>
      <c r="F17" s="55"/>
      <c r="G17" s="55"/>
      <c r="H17" s="54"/>
      <c r="I17" s="35"/>
      <c r="J17" s="35"/>
      <c r="K17" s="254"/>
    </row>
    <row r="18" spans="1:11" s="141" customFormat="1" ht="16.5" customHeight="1" thickBot="1">
      <c r="A18" s="497" t="s">
        <v>101</v>
      </c>
      <c r="B18" s="498"/>
      <c r="C18" s="498"/>
      <c r="D18" s="498"/>
      <c r="E18" s="498"/>
      <c r="F18" s="498"/>
      <c r="G18" s="499"/>
      <c r="H18" s="438"/>
      <c r="I18" s="438"/>
      <c r="J18" s="438"/>
      <c r="K18" s="438"/>
    </row>
    <row r="19" spans="1:10" s="141" customFormat="1" ht="16.5" customHeight="1">
      <c r="A19" s="492" t="s">
        <v>48</v>
      </c>
      <c r="B19" s="480" t="s">
        <v>73</v>
      </c>
      <c r="C19" s="480" t="s">
        <v>74</v>
      </c>
      <c r="D19" s="480" t="s">
        <v>76</v>
      </c>
      <c r="E19" s="482" t="s">
        <v>77</v>
      </c>
      <c r="F19" s="490" t="s">
        <v>289</v>
      </c>
      <c r="G19" s="484" t="s">
        <v>287</v>
      </c>
      <c r="H19" s="28"/>
      <c r="I19" s="28"/>
      <c r="J19" s="478" t="s">
        <v>238</v>
      </c>
    </row>
    <row r="20" spans="1:10" s="141" customFormat="1" ht="16.5" customHeight="1">
      <c r="A20" s="493"/>
      <c r="B20" s="481"/>
      <c r="C20" s="481"/>
      <c r="D20" s="481"/>
      <c r="E20" s="483" t="s">
        <v>12</v>
      </c>
      <c r="F20" s="491" t="s">
        <v>289</v>
      </c>
      <c r="G20" s="485" t="s">
        <v>287</v>
      </c>
      <c r="H20" s="28"/>
      <c r="I20" s="28"/>
      <c r="J20" s="479"/>
    </row>
    <row r="21" spans="1:10" s="141" customFormat="1" ht="16.5" customHeight="1" thickBot="1">
      <c r="A21" s="494"/>
      <c r="B21" s="271" t="s">
        <v>72</v>
      </c>
      <c r="C21" s="271" t="s">
        <v>75</v>
      </c>
      <c r="D21" s="271" t="s">
        <v>75</v>
      </c>
      <c r="E21" s="261" t="s">
        <v>68</v>
      </c>
      <c r="F21" s="240" t="s">
        <v>69</v>
      </c>
      <c r="G21" s="437" t="s">
        <v>288</v>
      </c>
      <c r="H21" s="28"/>
      <c r="I21" s="28"/>
      <c r="J21" s="255" t="s">
        <v>71</v>
      </c>
    </row>
    <row r="22" spans="1:10" s="141" customFormat="1" ht="16.5" customHeight="1">
      <c r="A22" s="439" t="s">
        <v>89</v>
      </c>
      <c r="B22" s="440">
        <v>1</v>
      </c>
      <c r="C22" s="440">
        <v>1200</v>
      </c>
      <c r="D22" s="440">
        <v>14.2</v>
      </c>
      <c r="E22" s="441">
        <v>40.2</v>
      </c>
      <c r="F22" s="442">
        <f>ROUNDUP(E22*1.07,1)</f>
        <v>43.1</v>
      </c>
      <c r="G22" s="443">
        <v>55</v>
      </c>
      <c r="H22" s="28"/>
      <c r="I22" s="28"/>
      <c r="J22" s="256">
        <f>ROUNDUP(G22*1.05,0)</f>
        <v>58</v>
      </c>
    </row>
    <row r="23" spans="1:10" s="141" customFormat="1" ht="16.5" customHeight="1">
      <c r="A23" s="247" t="s">
        <v>89</v>
      </c>
      <c r="B23" s="235">
        <v>2</v>
      </c>
      <c r="C23" s="235">
        <v>1200</v>
      </c>
      <c r="D23" s="23" t="s">
        <v>90</v>
      </c>
      <c r="E23" s="110">
        <v>40.2</v>
      </c>
      <c r="F23" s="49">
        <f>ROUNDUP(E23*1.07,1)</f>
        <v>43.1</v>
      </c>
      <c r="G23" s="393">
        <v>55</v>
      </c>
      <c r="H23" s="28"/>
      <c r="I23" s="28"/>
      <c r="J23" s="256">
        <f aca="true" t="shared" si="0" ref="J23:J34">ROUNDUP(G23*1.05,0)</f>
        <v>58</v>
      </c>
    </row>
    <row r="24" spans="1:10" s="141" customFormat="1" ht="16.5" customHeight="1">
      <c r="A24" s="247" t="s">
        <v>91</v>
      </c>
      <c r="B24" s="235">
        <v>3</v>
      </c>
      <c r="C24" s="235">
        <v>1200</v>
      </c>
      <c r="D24" s="20" t="s">
        <v>92</v>
      </c>
      <c r="E24" s="110">
        <v>40.2</v>
      </c>
      <c r="F24" s="49">
        <f aca="true" t="shared" si="1" ref="F24:F34">ROUNDUP(E24*1.07,1)</f>
        <v>43.1</v>
      </c>
      <c r="G24" s="393">
        <v>55</v>
      </c>
      <c r="H24" s="28"/>
      <c r="I24" s="28"/>
      <c r="J24" s="256">
        <f t="shared" si="0"/>
        <v>58</v>
      </c>
    </row>
    <row r="25" spans="1:10" s="141" customFormat="1" ht="16.5" customHeight="1">
      <c r="A25" s="247" t="s">
        <v>89</v>
      </c>
      <c r="B25" s="235">
        <v>4</v>
      </c>
      <c r="C25" s="235">
        <v>1200</v>
      </c>
      <c r="D25" s="20" t="s">
        <v>93</v>
      </c>
      <c r="E25" s="110">
        <v>40.2</v>
      </c>
      <c r="F25" s="49">
        <f t="shared" si="1"/>
        <v>43.1</v>
      </c>
      <c r="G25" s="393">
        <v>55</v>
      </c>
      <c r="H25" s="28"/>
      <c r="I25" s="28"/>
      <c r="J25" s="256">
        <f t="shared" si="0"/>
        <v>58</v>
      </c>
    </row>
    <row r="26" spans="1:10" s="236" customFormat="1" ht="15.75">
      <c r="A26" s="247" t="s">
        <v>94</v>
      </c>
      <c r="B26" s="235">
        <v>5</v>
      </c>
      <c r="C26" s="235">
        <v>1200</v>
      </c>
      <c r="D26" s="20" t="s">
        <v>95</v>
      </c>
      <c r="E26" s="110">
        <v>40.2</v>
      </c>
      <c r="F26" s="49">
        <f t="shared" si="1"/>
        <v>43.1</v>
      </c>
      <c r="G26" s="393">
        <v>55</v>
      </c>
      <c r="H26" s="238"/>
      <c r="I26" s="238"/>
      <c r="J26" s="256">
        <f t="shared" si="0"/>
        <v>58</v>
      </c>
    </row>
    <row r="27" spans="1:10" s="141" customFormat="1" ht="16.5" customHeight="1">
      <c r="A27" s="247" t="s">
        <v>89</v>
      </c>
      <c r="B27" s="235">
        <v>6</v>
      </c>
      <c r="C27" s="235">
        <v>1200</v>
      </c>
      <c r="D27" s="20" t="s">
        <v>96</v>
      </c>
      <c r="E27" s="110">
        <v>40.2</v>
      </c>
      <c r="F27" s="49">
        <f t="shared" si="1"/>
        <v>43.1</v>
      </c>
      <c r="G27" s="393">
        <v>55</v>
      </c>
      <c r="H27" s="28"/>
      <c r="I27" s="28"/>
      <c r="J27" s="256">
        <f t="shared" si="0"/>
        <v>58</v>
      </c>
    </row>
    <row r="28" spans="1:10" s="141" customFormat="1" ht="16.5" customHeight="1">
      <c r="A28" s="247" t="s">
        <v>89</v>
      </c>
      <c r="B28" s="235">
        <v>8</v>
      </c>
      <c r="C28" s="235">
        <v>1000</v>
      </c>
      <c r="D28" s="20" t="s">
        <v>97</v>
      </c>
      <c r="E28" s="110">
        <v>40.2</v>
      </c>
      <c r="F28" s="49">
        <f t="shared" si="1"/>
        <v>43.1</v>
      </c>
      <c r="G28" s="393">
        <v>55</v>
      </c>
      <c r="H28" s="28"/>
      <c r="I28" s="28"/>
      <c r="J28" s="256">
        <f t="shared" si="0"/>
        <v>58</v>
      </c>
    </row>
    <row r="29" spans="1:10" s="141" customFormat="1" ht="16.5" customHeight="1">
      <c r="A29" s="247" t="s">
        <v>89</v>
      </c>
      <c r="B29" s="235">
        <v>10</v>
      </c>
      <c r="C29" s="235">
        <v>1000</v>
      </c>
      <c r="D29" s="20" t="s">
        <v>98</v>
      </c>
      <c r="E29" s="110">
        <v>40.2</v>
      </c>
      <c r="F29" s="49">
        <f t="shared" si="1"/>
        <v>43.1</v>
      </c>
      <c r="G29" s="393">
        <v>55</v>
      </c>
      <c r="H29" s="28"/>
      <c r="I29" s="28"/>
      <c r="J29" s="256">
        <f t="shared" si="0"/>
        <v>58</v>
      </c>
    </row>
    <row r="30" spans="1:10" s="141" customFormat="1" ht="16.5" customHeight="1">
      <c r="A30" s="247" t="s">
        <v>89</v>
      </c>
      <c r="B30" s="235">
        <v>12</v>
      </c>
      <c r="C30" s="235">
        <v>1000</v>
      </c>
      <c r="D30" s="20" t="s">
        <v>99</v>
      </c>
      <c r="E30" s="110">
        <v>40.2</v>
      </c>
      <c r="F30" s="49">
        <f t="shared" si="1"/>
        <v>43.1</v>
      </c>
      <c r="G30" s="393">
        <v>55</v>
      </c>
      <c r="H30" s="28"/>
      <c r="I30" s="28"/>
      <c r="J30" s="256">
        <f t="shared" si="0"/>
        <v>58</v>
      </c>
    </row>
    <row r="31" spans="1:10" s="141" customFormat="1" ht="16.5" customHeight="1">
      <c r="A31" s="247" t="s">
        <v>89</v>
      </c>
      <c r="B31" s="235">
        <v>20</v>
      </c>
      <c r="C31" s="235">
        <v>1000</v>
      </c>
      <c r="D31" s="20" t="s">
        <v>100</v>
      </c>
      <c r="E31" s="110">
        <v>40.2</v>
      </c>
      <c r="F31" s="49">
        <f t="shared" si="1"/>
        <v>43.1</v>
      </c>
      <c r="G31" s="393">
        <v>55</v>
      </c>
      <c r="H31" s="28"/>
      <c r="I31" s="28"/>
      <c r="J31" s="256">
        <f t="shared" si="0"/>
        <v>58</v>
      </c>
    </row>
    <row r="32" spans="1:10" s="141" customFormat="1" ht="16.5" customHeight="1">
      <c r="A32" s="247" t="s">
        <v>89</v>
      </c>
      <c r="B32" s="235">
        <v>30</v>
      </c>
      <c r="C32" s="235">
        <v>1000</v>
      </c>
      <c r="D32" s="20" t="s">
        <v>100</v>
      </c>
      <c r="E32" s="110">
        <v>40.2</v>
      </c>
      <c r="F32" s="49">
        <f t="shared" si="1"/>
        <v>43.1</v>
      </c>
      <c r="G32" s="393">
        <v>55</v>
      </c>
      <c r="H32" s="28"/>
      <c r="I32" s="28"/>
      <c r="J32" s="256">
        <f t="shared" si="0"/>
        <v>58</v>
      </c>
    </row>
    <row r="33" spans="1:10" s="141" customFormat="1" ht="16.5" customHeight="1">
      <c r="A33" s="247" t="s">
        <v>89</v>
      </c>
      <c r="B33" s="235">
        <v>40</v>
      </c>
      <c r="C33" s="235">
        <v>850</v>
      </c>
      <c r="D33" s="20" t="s">
        <v>100</v>
      </c>
      <c r="E33" s="110">
        <v>40.2</v>
      </c>
      <c r="F33" s="49">
        <f t="shared" si="1"/>
        <v>43.1</v>
      </c>
      <c r="G33" s="393">
        <v>55</v>
      </c>
      <c r="H33" s="28"/>
      <c r="I33" s="28"/>
      <c r="J33" s="256">
        <f t="shared" si="0"/>
        <v>58</v>
      </c>
    </row>
    <row r="34" spans="1:10" s="141" customFormat="1" ht="16.5" customHeight="1" thickBot="1">
      <c r="A34" s="444" t="s">
        <v>89</v>
      </c>
      <c r="B34" s="251">
        <v>50</v>
      </c>
      <c r="C34" s="251">
        <v>850</v>
      </c>
      <c r="D34" s="105" t="s">
        <v>100</v>
      </c>
      <c r="E34" s="445">
        <v>40.2</v>
      </c>
      <c r="F34" s="252">
        <f t="shared" si="1"/>
        <v>43.1</v>
      </c>
      <c r="G34" s="446">
        <v>55</v>
      </c>
      <c r="H34" s="28"/>
      <c r="I34" s="28"/>
      <c r="J34" s="256">
        <f t="shared" si="0"/>
        <v>58</v>
      </c>
    </row>
    <row r="35" spans="1:11" s="141" customFormat="1" ht="16.5" customHeight="1">
      <c r="A35" s="47"/>
      <c r="H35" s="237"/>
      <c r="I35" s="35"/>
      <c r="J35" s="35"/>
      <c r="K35" s="254"/>
    </row>
    <row r="36" spans="1:11" s="141" customFormat="1" ht="16.5" customHeight="1" thickBot="1">
      <c r="A36" s="500" t="s">
        <v>102</v>
      </c>
      <c r="B36" s="500"/>
      <c r="C36" s="500"/>
      <c r="D36" s="500"/>
      <c r="E36" s="500"/>
      <c r="F36" s="500"/>
      <c r="G36" s="500"/>
      <c r="H36" s="28"/>
      <c r="I36" s="28"/>
      <c r="J36" s="28"/>
      <c r="K36" s="28"/>
    </row>
    <row r="37" spans="1:10" s="141" customFormat="1" ht="16.5" customHeight="1">
      <c r="A37" s="492" t="s">
        <v>48</v>
      </c>
      <c r="B37" s="480" t="s">
        <v>73</v>
      </c>
      <c r="C37" s="480" t="s">
        <v>74</v>
      </c>
      <c r="D37" s="480" t="s">
        <v>76</v>
      </c>
      <c r="E37" s="482" t="s">
        <v>77</v>
      </c>
      <c r="F37" s="490" t="s">
        <v>289</v>
      </c>
      <c r="G37" s="484" t="s">
        <v>287</v>
      </c>
      <c r="H37" s="28"/>
      <c r="I37" s="28"/>
      <c r="J37" s="478" t="s">
        <v>238</v>
      </c>
    </row>
    <row r="38" spans="1:10" s="141" customFormat="1" ht="16.5" customHeight="1">
      <c r="A38" s="493"/>
      <c r="B38" s="481"/>
      <c r="C38" s="481"/>
      <c r="D38" s="481"/>
      <c r="E38" s="483" t="s">
        <v>12</v>
      </c>
      <c r="F38" s="491" t="s">
        <v>289</v>
      </c>
      <c r="G38" s="485" t="s">
        <v>287</v>
      </c>
      <c r="H38" s="28"/>
      <c r="I38" s="28"/>
      <c r="J38" s="479"/>
    </row>
    <row r="39" spans="1:10" s="141" customFormat="1" ht="16.5" customHeight="1" thickBot="1">
      <c r="A39" s="494"/>
      <c r="B39" s="271" t="s">
        <v>72</v>
      </c>
      <c r="C39" s="271" t="s">
        <v>75</v>
      </c>
      <c r="D39" s="271" t="s">
        <v>75</v>
      </c>
      <c r="E39" s="261" t="s">
        <v>68</v>
      </c>
      <c r="F39" s="240" t="s">
        <v>69</v>
      </c>
      <c r="G39" s="437" t="s">
        <v>288</v>
      </c>
      <c r="H39" s="28"/>
      <c r="I39" s="28"/>
      <c r="J39" s="255" t="s">
        <v>71</v>
      </c>
    </row>
    <row r="40" spans="1:10" s="141" customFormat="1" ht="15.75">
      <c r="A40" s="447" t="s">
        <v>103</v>
      </c>
      <c r="B40" s="440">
        <v>1</v>
      </c>
      <c r="C40" s="448">
        <v>1200</v>
      </c>
      <c r="D40" s="440">
        <v>14.2</v>
      </c>
      <c r="E40" s="441">
        <v>64</v>
      </c>
      <c r="F40" s="442">
        <f>ROUNDUP(E40*1.07,1)</f>
        <v>68.5</v>
      </c>
      <c r="G40" s="443">
        <v>88</v>
      </c>
      <c r="H40" s="28"/>
      <c r="I40" s="28"/>
      <c r="J40" s="256">
        <f aca="true" t="shared" si="2" ref="J40:J51">ROUNDUP(G40*1.05,0)</f>
        <v>93</v>
      </c>
    </row>
    <row r="41" spans="1:10" s="141" customFormat="1" ht="15.75">
      <c r="A41" s="249" t="s">
        <v>103</v>
      </c>
      <c r="B41" s="235">
        <v>2</v>
      </c>
      <c r="C41" s="235">
        <v>1200</v>
      </c>
      <c r="D41" s="23" t="s">
        <v>90</v>
      </c>
      <c r="E41" s="110">
        <v>64</v>
      </c>
      <c r="F41" s="49">
        <f>ROUNDUP(E41*1.07,1)</f>
        <v>68.5</v>
      </c>
      <c r="G41" s="393">
        <v>88</v>
      </c>
      <c r="H41" s="28"/>
      <c r="I41" s="28"/>
      <c r="J41" s="256">
        <f t="shared" si="2"/>
        <v>93</v>
      </c>
    </row>
    <row r="42" spans="1:10" s="141" customFormat="1" ht="15.75">
      <c r="A42" s="249" t="s">
        <v>103</v>
      </c>
      <c r="B42" s="235">
        <v>3</v>
      </c>
      <c r="C42" s="235">
        <v>1200</v>
      </c>
      <c r="D42" s="20" t="s">
        <v>92</v>
      </c>
      <c r="E42" s="110">
        <v>64</v>
      </c>
      <c r="F42" s="49">
        <f aca="true" t="shared" si="3" ref="F42:F51">ROUNDUP(E42*1.07,1)</f>
        <v>68.5</v>
      </c>
      <c r="G42" s="393">
        <v>88</v>
      </c>
      <c r="H42" s="28"/>
      <c r="I42" s="28"/>
      <c r="J42" s="256">
        <f t="shared" si="2"/>
        <v>93</v>
      </c>
    </row>
    <row r="43" spans="1:10" s="141" customFormat="1" ht="15.75">
      <c r="A43" s="249" t="s">
        <v>103</v>
      </c>
      <c r="B43" s="235">
        <v>4</v>
      </c>
      <c r="C43" s="235">
        <v>1200</v>
      </c>
      <c r="D43" s="20" t="s">
        <v>93</v>
      </c>
      <c r="E43" s="110">
        <v>64</v>
      </c>
      <c r="F43" s="49">
        <f t="shared" si="3"/>
        <v>68.5</v>
      </c>
      <c r="G43" s="393">
        <v>88</v>
      </c>
      <c r="H43" s="28"/>
      <c r="I43" s="28"/>
      <c r="J43" s="256">
        <f t="shared" si="2"/>
        <v>93</v>
      </c>
    </row>
    <row r="44" spans="1:10" s="141" customFormat="1" ht="15.75">
      <c r="A44" s="249" t="s">
        <v>104</v>
      </c>
      <c r="B44" s="235">
        <v>5</v>
      </c>
      <c r="C44" s="235">
        <v>1200</v>
      </c>
      <c r="D44" s="20" t="s">
        <v>95</v>
      </c>
      <c r="E44" s="110">
        <v>64</v>
      </c>
      <c r="F44" s="49">
        <f t="shared" si="3"/>
        <v>68.5</v>
      </c>
      <c r="G44" s="393">
        <v>88</v>
      </c>
      <c r="H44" s="28"/>
      <c r="I44" s="28"/>
      <c r="J44" s="256">
        <f t="shared" si="2"/>
        <v>93</v>
      </c>
    </row>
    <row r="45" spans="1:10" s="141" customFormat="1" ht="15.75">
      <c r="A45" s="249" t="s">
        <v>103</v>
      </c>
      <c r="B45" s="235">
        <v>6</v>
      </c>
      <c r="C45" s="235">
        <v>1200</v>
      </c>
      <c r="D45" s="20" t="s">
        <v>96</v>
      </c>
      <c r="E45" s="110">
        <v>64</v>
      </c>
      <c r="F45" s="49">
        <f t="shared" si="3"/>
        <v>68.5</v>
      </c>
      <c r="G45" s="393">
        <v>88</v>
      </c>
      <c r="H45" s="28"/>
      <c r="I45" s="28"/>
      <c r="J45" s="256">
        <f t="shared" si="2"/>
        <v>93</v>
      </c>
    </row>
    <row r="46" spans="1:10" s="141" customFormat="1" ht="15.75">
      <c r="A46" s="249" t="s">
        <v>105</v>
      </c>
      <c r="B46" s="235">
        <v>8</v>
      </c>
      <c r="C46" s="235">
        <v>1000</v>
      </c>
      <c r="D46" s="20" t="s">
        <v>97</v>
      </c>
      <c r="E46" s="110">
        <v>64</v>
      </c>
      <c r="F46" s="49">
        <f t="shared" si="3"/>
        <v>68.5</v>
      </c>
      <c r="G46" s="393">
        <v>88</v>
      </c>
      <c r="H46" s="28"/>
      <c r="I46" s="28"/>
      <c r="J46" s="256">
        <f t="shared" si="2"/>
        <v>93</v>
      </c>
    </row>
    <row r="47" spans="1:10" s="141" customFormat="1" ht="15.75">
      <c r="A47" s="249" t="s">
        <v>103</v>
      </c>
      <c r="B47" s="235">
        <v>10</v>
      </c>
      <c r="C47" s="235">
        <v>1000</v>
      </c>
      <c r="D47" s="20" t="s">
        <v>98</v>
      </c>
      <c r="E47" s="110">
        <v>64</v>
      </c>
      <c r="F47" s="49">
        <f t="shared" si="3"/>
        <v>68.5</v>
      </c>
      <c r="G47" s="393">
        <v>88</v>
      </c>
      <c r="H47" s="28"/>
      <c r="I47" s="28"/>
      <c r="J47" s="256">
        <f t="shared" si="2"/>
        <v>93</v>
      </c>
    </row>
    <row r="48" spans="1:10" s="141" customFormat="1" ht="15.75">
      <c r="A48" s="249" t="s">
        <v>103</v>
      </c>
      <c r="B48" s="235">
        <v>12</v>
      </c>
      <c r="C48" s="235">
        <v>1000</v>
      </c>
      <c r="D48" s="20" t="s">
        <v>99</v>
      </c>
      <c r="E48" s="110">
        <v>64</v>
      </c>
      <c r="F48" s="49">
        <f t="shared" si="3"/>
        <v>68.5</v>
      </c>
      <c r="G48" s="393">
        <v>88</v>
      </c>
      <c r="H48" s="28"/>
      <c r="I48" s="28"/>
      <c r="J48" s="256">
        <f t="shared" si="2"/>
        <v>93</v>
      </c>
    </row>
    <row r="49" spans="1:10" s="141" customFormat="1" ht="15.75">
      <c r="A49" s="249" t="s">
        <v>103</v>
      </c>
      <c r="B49" s="235">
        <v>20</v>
      </c>
      <c r="C49" s="235">
        <v>1000</v>
      </c>
      <c r="D49" s="20" t="s">
        <v>100</v>
      </c>
      <c r="E49" s="110">
        <v>64</v>
      </c>
      <c r="F49" s="49">
        <f t="shared" si="3"/>
        <v>68.5</v>
      </c>
      <c r="G49" s="393">
        <v>88</v>
      </c>
      <c r="H49" s="28"/>
      <c r="I49" s="28"/>
      <c r="J49" s="256">
        <f t="shared" si="2"/>
        <v>93</v>
      </c>
    </row>
    <row r="50" spans="1:10" s="141" customFormat="1" ht="15.75">
      <c r="A50" s="249" t="s">
        <v>105</v>
      </c>
      <c r="B50" s="235">
        <v>30</v>
      </c>
      <c r="C50" s="235">
        <v>1000</v>
      </c>
      <c r="D50" s="20" t="s">
        <v>100</v>
      </c>
      <c r="E50" s="110">
        <v>64</v>
      </c>
      <c r="F50" s="49">
        <f t="shared" si="3"/>
        <v>68.5</v>
      </c>
      <c r="G50" s="393">
        <v>88</v>
      </c>
      <c r="H50" s="28"/>
      <c r="I50" s="28"/>
      <c r="J50" s="256">
        <f t="shared" si="2"/>
        <v>93</v>
      </c>
    </row>
    <row r="51" spans="1:10" s="141" customFormat="1" ht="16.5" thickBot="1">
      <c r="A51" s="250" t="s">
        <v>103</v>
      </c>
      <c r="B51" s="251">
        <v>40</v>
      </c>
      <c r="C51" s="251">
        <v>850</v>
      </c>
      <c r="D51" s="105" t="s">
        <v>100</v>
      </c>
      <c r="E51" s="445">
        <v>64</v>
      </c>
      <c r="F51" s="252">
        <f t="shared" si="3"/>
        <v>68.5</v>
      </c>
      <c r="G51" s="446">
        <v>88</v>
      </c>
      <c r="H51" s="28"/>
      <c r="I51" s="241"/>
      <c r="J51" s="258">
        <f t="shared" si="2"/>
        <v>93</v>
      </c>
    </row>
    <row r="52" spans="1:11" s="141" customFormat="1" ht="15.75" customHeight="1">
      <c r="A52" s="253" t="s">
        <v>49</v>
      </c>
      <c r="B52" s="34"/>
      <c r="C52" s="34"/>
      <c r="D52" s="34"/>
      <c r="E52" s="37"/>
      <c r="F52" s="37"/>
      <c r="G52" s="37"/>
      <c r="H52" s="22"/>
      <c r="I52" s="35"/>
      <c r="J52" s="35"/>
      <c r="K52" s="254"/>
    </row>
    <row r="53" spans="2:10" ht="15.75">
      <c r="B53" s="74"/>
      <c r="C53" s="74"/>
      <c r="D53" s="74"/>
      <c r="E53" s="74"/>
      <c r="F53" s="74"/>
      <c r="G53" s="74"/>
      <c r="H53" s="74"/>
      <c r="I53" s="35"/>
      <c r="J53" s="35"/>
    </row>
    <row r="54" spans="1:10" ht="15.75" customHeight="1">
      <c r="A54" s="495" t="s">
        <v>122</v>
      </c>
      <c r="B54" s="495"/>
      <c r="C54" s="495"/>
      <c r="D54" s="64"/>
      <c r="E54" s="64"/>
      <c r="F54" s="64"/>
      <c r="G54" s="64"/>
      <c r="H54" s="64"/>
      <c r="I54" s="35"/>
      <c r="J54" s="35"/>
    </row>
    <row r="55" spans="1:10" ht="15.75">
      <c r="A55" s="66" t="s">
        <v>114</v>
      </c>
      <c r="G55" s="27"/>
      <c r="I55" s="35"/>
      <c r="J55" s="35"/>
    </row>
    <row r="56" spans="1:10" ht="15">
      <c r="A56" s="67" t="s">
        <v>115</v>
      </c>
      <c r="G56" s="21"/>
      <c r="H56" s="21"/>
      <c r="I56" s="5"/>
      <c r="J56" s="5"/>
    </row>
    <row r="57" spans="1:8" ht="15">
      <c r="A57" s="67" t="s">
        <v>116</v>
      </c>
      <c r="G57" s="21"/>
      <c r="H57" s="21"/>
    </row>
    <row r="58" spans="1:8" ht="12.75">
      <c r="A58" s="67" t="s">
        <v>117</v>
      </c>
      <c r="B58" s="65"/>
      <c r="C58" s="65"/>
      <c r="D58" s="65"/>
      <c r="E58" s="65"/>
      <c r="F58" s="65"/>
      <c r="G58" s="65"/>
      <c r="H58" s="65"/>
    </row>
    <row r="59" spans="1:8" ht="15.75">
      <c r="A59" s="65"/>
      <c r="B59" s="27"/>
      <c r="C59" s="27"/>
      <c r="D59" s="27"/>
      <c r="E59" s="27"/>
      <c r="F59" s="27"/>
      <c r="G59" s="65"/>
      <c r="H59" s="65"/>
    </row>
    <row r="60" spans="1:8" ht="15.75">
      <c r="A60" s="77" t="s">
        <v>55</v>
      </c>
      <c r="B60" s="5"/>
      <c r="C60" s="5"/>
      <c r="D60" s="5"/>
      <c r="E60" s="5"/>
      <c r="F60" s="5"/>
      <c r="G60" s="65"/>
      <c r="H60" s="65"/>
    </row>
    <row r="61" spans="1:8" ht="12.75">
      <c r="A61" s="5"/>
      <c r="B61" s="26"/>
      <c r="C61" s="26"/>
      <c r="D61" s="26"/>
      <c r="E61" s="26"/>
      <c r="F61" s="38"/>
      <c r="G61" s="65"/>
      <c r="H61" s="65"/>
    </row>
    <row r="62" spans="1:7" ht="12.75">
      <c r="A62" s="26" t="s">
        <v>56</v>
      </c>
      <c r="B62" s="26"/>
      <c r="C62" s="26"/>
      <c r="D62" s="26"/>
      <c r="E62" s="26"/>
      <c r="F62" s="38"/>
      <c r="G62" s="5"/>
    </row>
    <row r="63" spans="1:8" ht="12.75">
      <c r="A63" s="26" t="s">
        <v>57</v>
      </c>
      <c r="B63" s="75"/>
      <c r="C63" s="75"/>
      <c r="D63" s="75"/>
      <c r="E63" s="75"/>
      <c r="F63" s="39"/>
      <c r="G63" s="55"/>
      <c r="H63" s="54"/>
    </row>
    <row r="64" spans="1:8" ht="12.75">
      <c r="A64" s="75" t="s">
        <v>58</v>
      </c>
      <c r="B64" s="75"/>
      <c r="C64" s="75"/>
      <c r="D64" s="75"/>
      <c r="E64" s="75"/>
      <c r="F64" s="39"/>
      <c r="G64" s="55"/>
      <c r="H64" s="54"/>
    </row>
    <row r="65" spans="1:8" ht="15">
      <c r="A65" s="75" t="s">
        <v>63</v>
      </c>
      <c r="B65" s="72"/>
      <c r="C65" s="72"/>
      <c r="D65" s="72"/>
      <c r="E65" s="72"/>
      <c r="F65" s="21"/>
      <c r="G65" s="55"/>
      <c r="H65" s="54"/>
    </row>
    <row r="66" spans="1:8" ht="12.75">
      <c r="A66" s="72" t="s">
        <v>118</v>
      </c>
      <c r="B66" s="73"/>
      <c r="C66" s="73"/>
      <c r="D66" s="73"/>
      <c r="E66" s="73"/>
      <c r="F66" s="5"/>
      <c r="G66" s="55"/>
      <c r="H66" s="54"/>
    </row>
    <row r="67" ht="12.75">
      <c r="A67" s="73" t="s">
        <v>62</v>
      </c>
    </row>
  </sheetData>
  <sheetProtection/>
  <mergeCells count="34">
    <mergeCell ref="A1:K1"/>
    <mergeCell ref="A3:K3"/>
    <mergeCell ref="A4:K4"/>
    <mergeCell ref="A5:K5"/>
    <mergeCell ref="A6:F6"/>
    <mergeCell ref="E9:E10"/>
    <mergeCell ref="B9:B10"/>
    <mergeCell ref="A9:A11"/>
    <mergeCell ref="D9:D10"/>
    <mergeCell ref="A7:K7"/>
    <mergeCell ref="A54:C54"/>
    <mergeCell ref="F19:F20"/>
    <mergeCell ref="A12:A13"/>
    <mergeCell ref="A18:G18"/>
    <mergeCell ref="C37:C38"/>
    <mergeCell ref="F37:F38"/>
    <mergeCell ref="D37:D38"/>
    <mergeCell ref="E37:E38"/>
    <mergeCell ref="A36:G36"/>
    <mergeCell ref="B37:B38"/>
    <mergeCell ref="C9:C10"/>
    <mergeCell ref="A14:A15"/>
    <mergeCell ref="F9:F10"/>
    <mergeCell ref="G9:G10"/>
    <mergeCell ref="A37:A39"/>
    <mergeCell ref="G19:G20"/>
    <mergeCell ref="C19:C20"/>
    <mergeCell ref="A19:A21"/>
    <mergeCell ref="J19:J20"/>
    <mergeCell ref="D19:D20"/>
    <mergeCell ref="E19:E20"/>
    <mergeCell ref="B19:B20"/>
    <mergeCell ref="J37:J38"/>
    <mergeCell ref="G37:G38"/>
  </mergeCells>
  <hyperlinks>
    <hyperlink ref="A55" location="Асбестовые!A1" display="1. Асбестовые изделия (при нажатии автоматический переход)"/>
    <hyperlink ref="A56" location="'Ремни ГОСТ 1284.1-3-89'!A1" display="2. Ремни приводные клиновые и вентеляторные (при нажатии автоматический переход)"/>
    <hyperlink ref="A57" location="'Ленты конвейерные ГОСТ 23831-79'!A1" display="3. Ленты конвейерные и плоские ремни (при нажатии автоматический переход)"/>
    <hyperlink ref="A58" location="'Хомуты, соеденения'!A1" display="4. Хомуты, соединения (при нажатии автоматический переход)"/>
  </hyperlinks>
  <printOptions/>
  <pageMargins left="0.4" right="0.34" top="0.1968503937007874" bottom="0.1968503937007874" header="0.35" footer="0.1968503937007874"/>
  <pageSetup fitToHeight="1" fitToWidth="1" horizontalDpi="600" verticalDpi="600" orientation="portrait" paperSize="9" scale="46" r:id="rId2"/>
  <colBreaks count="1" manualBreakCount="1">
    <brk id="10" max="1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7"/>
  <sheetViews>
    <sheetView workbookViewId="0" topLeftCell="A88">
      <selection activeCell="G101" sqref="G101"/>
    </sheetView>
  </sheetViews>
  <sheetFormatPr defaultColWidth="9.00390625" defaultRowHeight="12.75"/>
  <cols>
    <col min="1" max="1" width="27.375" style="408" customWidth="1"/>
    <col min="2" max="2" width="11.875" style="0" customWidth="1"/>
    <col min="3" max="3" width="11.25390625" style="0" customWidth="1"/>
    <col min="4" max="4" width="11.625" style="0" customWidth="1"/>
    <col min="5" max="5" width="10.625" style="10" customWidth="1"/>
    <col min="6" max="6" width="10.75390625" style="0" customWidth="1"/>
    <col min="7" max="7" width="11.75390625" style="0" customWidth="1"/>
  </cols>
  <sheetData>
    <row r="2" spans="1:7" ht="15.75">
      <c r="A2" s="500" t="s">
        <v>290</v>
      </c>
      <c r="B2" s="500"/>
      <c r="C2" s="500"/>
      <c r="D2" s="500"/>
      <c r="E2" s="500"/>
      <c r="F2" s="500"/>
      <c r="G2" s="500"/>
    </row>
    <row r="3" spans="1:7" ht="15.75">
      <c r="A3" s="238"/>
      <c r="B3" s="28"/>
      <c r="C3" s="28"/>
      <c r="D3" s="28"/>
      <c r="E3" s="410"/>
      <c r="F3" s="28"/>
      <c r="G3" s="28"/>
    </row>
    <row r="4" spans="1:7" ht="15.75">
      <c r="A4" s="500" t="s">
        <v>300</v>
      </c>
      <c r="B4" s="500"/>
      <c r="C4" s="500"/>
      <c r="D4" s="500"/>
      <c r="E4" s="500"/>
      <c r="F4" s="500"/>
      <c r="G4" s="500"/>
    </row>
    <row r="5" spans="1:7" ht="16.5" thickBot="1">
      <c r="A5" s="238"/>
      <c r="B5" s="28"/>
      <c r="C5" s="28"/>
      <c r="D5" s="28"/>
      <c r="E5" s="410"/>
      <c r="F5" s="28"/>
      <c r="G5" s="28"/>
    </row>
    <row r="6" spans="1:7" ht="26.25" thickBot="1">
      <c r="A6" s="519" t="s">
        <v>9</v>
      </c>
      <c r="B6" s="521" t="s">
        <v>270</v>
      </c>
      <c r="C6" s="521" t="s">
        <v>271</v>
      </c>
      <c r="D6" s="521" t="s">
        <v>272</v>
      </c>
      <c r="E6" s="411" t="s">
        <v>77</v>
      </c>
      <c r="F6" s="412" t="s">
        <v>289</v>
      </c>
      <c r="G6" s="413" t="s">
        <v>287</v>
      </c>
    </row>
    <row r="7" spans="1:7" ht="13.5" thickBot="1">
      <c r="A7" s="520"/>
      <c r="B7" s="522"/>
      <c r="C7" s="522"/>
      <c r="D7" s="522"/>
      <c r="E7" s="414" t="s">
        <v>68</v>
      </c>
      <c r="F7" s="415" t="s">
        <v>69</v>
      </c>
      <c r="G7" s="416" t="s">
        <v>288</v>
      </c>
    </row>
    <row r="8" spans="1:7" ht="12.75" customHeight="1">
      <c r="A8" s="530" t="s">
        <v>269</v>
      </c>
      <c r="B8" s="417">
        <v>6.3</v>
      </c>
      <c r="C8" s="417">
        <v>0.63</v>
      </c>
      <c r="D8" s="417">
        <v>50</v>
      </c>
      <c r="E8" s="418">
        <v>23.9</v>
      </c>
      <c r="F8" s="419">
        <f aca="true" t="shared" si="0" ref="F8:F17">ROUNDUP(E8*1.07,1)</f>
        <v>25.6</v>
      </c>
      <c r="G8" s="420">
        <v>28.5</v>
      </c>
    </row>
    <row r="9" spans="1:7" ht="12.75">
      <c r="A9" s="530"/>
      <c r="B9" s="421">
        <v>9</v>
      </c>
      <c r="C9" s="421">
        <v>0.63</v>
      </c>
      <c r="D9" s="421">
        <v>50</v>
      </c>
      <c r="E9" s="422">
        <v>35.3</v>
      </c>
      <c r="F9" s="423">
        <f t="shared" si="0"/>
        <v>37.800000000000004</v>
      </c>
      <c r="G9" s="424">
        <v>42</v>
      </c>
    </row>
    <row r="10" spans="1:7" ht="12.75">
      <c r="A10" s="530"/>
      <c r="B10" s="421">
        <v>12</v>
      </c>
      <c r="C10" s="421">
        <v>0.63</v>
      </c>
      <c r="D10" s="421">
        <v>50</v>
      </c>
      <c r="E10" s="422">
        <v>45.2</v>
      </c>
      <c r="F10" s="423">
        <f t="shared" si="0"/>
        <v>48.4</v>
      </c>
      <c r="G10" s="424">
        <v>54</v>
      </c>
    </row>
    <row r="11" spans="1:7" ht="12.75" customHeight="1">
      <c r="A11" s="528" t="s">
        <v>273</v>
      </c>
      <c r="B11" s="421">
        <v>6.3</v>
      </c>
      <c r="C11" s="421">
        <v>0.63</v>
      </c>
      <c r="D11" s="421">
        <v>50</v>
      </c>
      <c r="E11" s="422">
        <v>27.5</v>
      </c>
      <c r="F11" s="423">
        <f t="shared" si="0"/>
        <v>29.5</v>
      </c>
      <c r="G11" s="424">
        <v>33</v>
      </c>
    </row>
    <row r="12" spans="1:7" ht="12.75">
      <c r="A12" s="528"/>
      <c r="B12" s="421">
        <v>9</v>
      </c>
      <c r="C12" s="421">
        <v>0.63</v>
      </c>
      <c r="D12" s="421">
        <v>50</v>
      </c>
      <c r="E12" s="422">
        <v>43.1</v>
      </c>
      <c r="F12" s="423">
        <f t="shared" si="0"/>
        <v>46.2</v>
      </c>
      <c r="G12" s="424">
        <v>51.5</v>
      </c>
    </row>
    <row r="13" spans="1:7" ht="12.75">
      <c r="A13" s="528"/>
      <c r="B13" s="421">
        <v>12</v>
      </c>
      <c r="C13" s="421">
        <v>0.63</v>
      </c>
      <c r="D13" s="421">
        <v>50</v>
      </c>
      <c r="E13" s="422">
        <v>55</v>
      </c>
      <c r="F13" s="423">
        <f t="shared" si="0"/>
        <v>58.9</v>
      </c>
      <c r="G13" s="424">
        <v>66</v>
      </c>
    </row>
    <row r="14" spans="1:7" ht="12.75" customHeight="1" thickBot="1">
      <c r="A14" s="532" t="s">
        <v>274</v>
      </c>
      <c r="B14" s="421">
        <v>6.3</v>
      </c>
      <c r="C14" s="421">
        <v>2</v>
      </c>
      <c r="D14" s="421">
        <v>50</v>
      </c>
      <c r="E14" s="422">
        <v>24.2</v>
      </c>
      <c r="F14" s="423">
        <f t="shared" si="0"/>
        <v>25.900000000000002</v>
      </c>
      <c r="G14" s="424">
        <v>29</v>
      </c>
    </row>
    <row r="15" spans="1:7" ht="13.5" thickBot="1">
      <c r="A15" s="532"/>
      <c r="B15" s="421">
        <v>9</v>
      </c>
      <c r="C15" s="421">
        <v>2</v>
      </c>
      <c r="D15" s="421">
        <v>50</v>
      </c>
      <c r="E15" s="422">
        <v>37</v>
      </c>
      <c r="F15" s="423">
        <f t="shared" si="0"/>
        <v>39.6</v>
      </c>
      <c r="G15" s="424">
        <v>44</v>
      </c>
    </row>
    <row r="16" spans="1:7" ht="13.5" thickBot="1">
      <c r="A16" s="532"/>
      <c r="B16" s="421">
        <v>12</v>
      </c>
      <c r="C16" s="421">
        <v>2</v>
      </c>
      <c r="D16" s="421">
        <v>50</v>
      </c>
      <c r="E16" s="422">
        <v>47.1</v>
      </c>
      <c r="F16" s="423">
        <f t="shared" si="0"/>
        <v>50.4</v>
      </c>
      <c r="G16" s="424">
        <v>56</v>
      </c>
    </row>
    <row r="17" spans="1:7" ht="13.5" thickBot="1">
      <c r="A17" s="533"/>
      <c r="B17" s="425">
        <v>16</v>
      </c>
      <c r="C17" s="425">
        <v>2</v>
      </c>
      <c r="D17" s="425">
        <v>50</v>
      </c>
      <c r="E17" s="426">
        <v>63.4</v>
      </c>
      <c r="F17" s="427">
        <f t="shared" si="0"/>
        <v>67.89999999999999</v>
      </c>
      <c r="G17" s="428">
        <v>76</v>
      </c>
    </row>
    <row r="19" spans="1:7" ht="15.75">
      <c r="A19" s="500" t="s">
        <v>291</v>
      </c>
      <c r="B19" s="500"/>
      <c r="C19" s="500"/>
      <c r="D19" s="500"/>
      <c r="E19" s="500"/>
      <c r="F19" s="500"/>
      <c r="G19" s="500"/>
    </row>
    <row r="20" ht="13.5" thickBot="1"/>
    <row r="21" spans="1:7" ht="26.25" thickBot="1">
      <c r="A21" s="519" t="s">
        <v>9</v>
      </c>
      <c r="B21" s="534"/>
      <c r="C21" s="521" t="s">
        <v>270</v>
      </c>
      <c r="D21" s="521" t="s">
        <v>271</v>
      </c>
      <c r="E21" s="411" t="s">
        <v>77</v>
      </c>
      <c r="F21" s="412" t="s">
        <v>289</v>
      </c>
      <c r="G21" s="413" t="s">
        <v>287</v>
      </c>
    </row>
    <row r="22" spans="1:7" ht="13.5" thickBot="1">
      <c r="A22" s="520"/>
      <c r="B22" s="535"/>
      <c r="C22" s="522"/>
      <c r="D22" s="522"/>
      <c r="E22" s="414" t="s">
        <v>68</v>
      </c>
      <c r="F22" s="415" t="s">
        <v>69</v>
      </c>
      <c r="G22" s="416" t="s">
        <v>288</v>
      </c>
    </row>
    <row r="23" spans="1:7" ht="12.75" customHeight="1">
      <c r="A23" s="530" t="s">
        <v>275</v>
      </c>
      <c r="B23" s="531"/>
      <c r="C23" s="76">
        <v>16</v>
      </c>
      <c r="D23" s="76">
        <v>1</v>
      </c>
      <c r="E23" s="429">
        <v>85.9</v>
      </c>
      <c r="F23" s="70">
        <f aca="true" t="shared" si="1" ref="F23:F53">ROUNDUP(E23*1.07,1)</f>
        <v>92</v>
      </c>
      <c r="G23" s="430">
        <v>103</v>
      </c>
    </row>
    <row r="24" spans="1:7" ht="12.75">
      <c r="A24" s="530"/>
      <c r="B24" s="531"/>
      <c r="C24" s="19">
        <v>18</v>
      </c>
      <c r="D24" s="19">
        <v>1</v>
      </c>
      <c r="E24" s="431">
        <v>102.1</v>
      </c>
      <c r="F24" s="36">
        <f t="shared" si="1"/>
        <v>109.3</v>
      </c>
      <c r="G24" s="432">
        <v>122</v>
      </c>
    </row>
    <row r="25" spans="1:7" ht="12.75">
      <c r="A25" s="530"/>
      <c r="B25" s="531"/>
      <c r="C25" s="19">
        <v>20</v>
      </c>
      <c r="D25" s="19">
        <v>1</v>
      </c>
      <c r="E25" s="431">
        <v>107.9</v>
      </c>
      <c r="F25" s="36">
        <f t="shared" si="1"/>
        <v>115.5</v>
      </c>
      <c r="G25" s="432">
        <v>129</v>
      </c>
    </row>
    <row r="26" spans="1:7" ht="12.75">
      <c r="A26" s="530"/>
      <c r="B26" s="531"/>
      <c r="C26" s="19">
        <v>25</v>
      </c>
      <c r="D26" s="19">
        <v>1</v>
      </c>
      <c r="E26" s="431">
        <v>144.6</v>
      </c>
      <c r="F26" s="36">
        <f t="shared" si="1"/>
        <v>154.79999999999998</v>
      </c>
      <c r="G26" s="432">
        <v>173</v>
      </c>
    </row>
    <row r="27" spans="1:7" ht="12.75">
      <c r="A27" s="530"/>
      <c r="B27" s="531"/>
      <c r="C27" s="19">
        <v>32</v>
      </c>
      <c r="D27" s="19">
        <v>1</v>
      </c>
      <c r="E27" s="431">
        <v>173.2</v>
      </c>
      <c r="F27" s="36">
        <f t="shared" si="1"/>
        <v>185.4</v>
      </c>
      <c r="G27" s="432">
        <v>207</v>
      </c>
    </row>
    <row r="28" spans="1:7" ht="12.75">
      <c r="A28" s="530"/>
      <c r="B28" s="531"/>
      <c r="C28" s="19">
        <v>38</v>
      </c>
      <c r="D28" s="19">
        <v>1</v>
      </c>
      <c r="E28" s="431">
        <v>210.6</v>
      </c>
      <c r="F28" s="36">
        <f t="shared" si="1"/>
        <v>225.4</v>
      </c>
      <c r="G28" s="432">
        <v>251</v>
      </c>
    </row>
    <row r="29" spans="1:7" ht="12.75">
      <c r="A29" s="530"/>
      <c r="B29" s="531"/>
      <c r="C29" s="19">
        <v>50</v>
      </c>
      <c r="D29" s="19">
        <v>1</v>
      </c>
      <c r="E29" s="431">
        <v>272.3</v>
      </c>
      <c r="F29" s="36">
        <f t="shared" si="1"/>
        <v>291.40000000000003</v>
      </c>
      <c r="G29" s="432">
        <v>325</v>
      </c>
    </row>
    <row r="30" spans="1:7" ht="12.75">
      <c r="A30" s="530"/>
      <c r="B30" s="531"/>
      <c r="C30" s="19">
        <v>65</v>
      </c>
      <c r="D30" s="19">
        <v>0.63</v>
      </c>
      <c r="E30" s="431">
        <v>394.8</v>
      </c>
      <c r="F30" s="36">
        <f t="shared" si="1"/>
        <v>422.5</v>
      </c>
      <c r="G30" s="432">
        <v>471</v>
      </c>
    </row>
    <row r="31" spans="1:7" ht="12.75" customHeight="1">
      <c r="A31" s="528" t="s">
        <v>276</v>
      </c>
      <c r="B31" s="529"/>
      <c r="C31" s="19">
        <v>16</v>
      </c>
      <c r="D31" s="19">
        <v>1</v>
      </c>
      <c r="E31" s="431">
        <v>76.7</v>
      </c>
      <c r="F31" s="36">
        <f t="shared" si="1"/>
        <v>82.1</v>
      </c>
      <c r="G31" s="432">
        <v>92</v>
      </c>
    </row>
    <row r="32" spans="1:7" ht="12.75">
      <c r="A32" s="528"/>
      <c r="B32" s="529"/>
      <c r="C32" s="19">
        <v>18</v>
      </c>
      <c r="D32" s="19">
        <v>1</v>
      </c>
      <c r="E32" s="431">
        <v>91.1</v>
      </c>
      <c r="F32" s="36">
        <f t="shared" si="1"/>
        <v>97.5</v>
      </c>
      <c r="G32" s="432">
        <v>109</v>
      </c>
    </row>
    <row r="33" spans="1:7" ht="12.75">
      <c r="A33" s="528"/>
      <c r="B33" s="529"/>
      <c r="C33" s="19">
        <v>20</v>
      </c>
      <c r="D33" s="19">
        <v>1</v>
      </c>
      <c r="E33" s="431">
        <v>91.6</v>
      </c>
      <c r="F33" s="36">
        <f t="shared" si="1"/>
        <v>98.1</v>
      </c>
      <c r="G33" s="432">
        <v>109</v>
      </c>
    </row>
    <row r="34" spans="1:7" ht="12.75">
      <c r="A34" s="528"/>
      <c r="B34" s="529"/>
      <c r="C34" s="19">
        <v>25</v>
      </c>
      <c r="D34" s="19">
        <v>1</v>
      </c>
      <c r="E34" s="431">
        <v>138.8</v>
      </c>
      <c r="F34" s="36">
        <f t="shared" si="1"/>
        <v>148.6</v>
      </c>
      <c r="G34" s="432">
        <v>166</v>
      </c>
    </row>
    <row r="35" spans="1:7" ht="12.75">
      <c r="A35" s="528"/>
      <c r="B35" s="529"/>
      <c r="C35" s="19">
        <v>32</v>
      </c>
      <c r="D35" s="19">
        <v>1</v>
      </c>
      <c r="E35" s="431">
        <v>167.6</v>
      </c>
      <c r="F35" s="36">
        <f t="shared" si="1"/>
        <v>179.4</v>
      </c>
      <c r="G35" s="432">
        <v>200</v>
      </c>
    </row>
    <row r="36" spans="1:7" ht="12.75">
      <c r="A36" s="528"/>
      <c r="B36" s="529"/>
      <c r="C36" s="19">
        <v>50</v>
      </c>
      <c r="D36" s="19">
        <v>1</v>
      </c>
      <c r="E36" s="431">
        <v>257.1</v>
      </c>
      <c r="F36" s="36">
        <f t="shared" si="1"/>
        <v>275.1</v>
      </c>
      <c r="G36" s="432">
        <v>307</v>
      </c>
    </row>
    <row r="37" spans="1:7" ht="12.75">
      <c r="A37" s="528"/>
      <c r="B37" s="529"/>
      <c r="C37" s="19">
        <v>65</v>
      </c>
      <c r="D37" s="19">
        <v>0.63</v>
      </c>
      <c r="E37" s="431">
        <v>303.9</v>
      </c>
      <c r="F37" s="36">
        <f t="shared" si="1"/>
        <v>325.20000000000005</v>
      </c>
      <c r="G37" s="432">
        <v>363</v>
      </c>
    </row>
    <row r="38" spans="1:7" ht="12.75">
      <c r="A38" s="528"/>
      <c r="B38" s="529"/>
      <c r="C38" s="19">
        <v>75</v>
      </c>
      <c r="D38" s="19">
        <v>0.63</v>
      </c>
      <c r="E38" s="431">
        <v>356.6</v>
      </c>
      <c r="F38" s="36">
        <f t="shared" si="1"/>
        <v>381.6</v>
      </c>
      <c r="G38" s="432">
        <v>426</v>
      </c>
    </row>
    <row r="39" spans="1:7" ht="12.75">
      <c r="A39" s="528"/>
      <c r="B39" s="529"/>
      <c r="C39" s="19">
        <v>100</v>
      </c>
      <c r="D39" s="19">
        <v>0.63</v>
      </c>
      <c r="E39" s="431">
        <v>577.3</v>
      </c>
      <c r="F39" s="36">
        <f t="shared" si="1"/>
        <v>617.8000000000001</v>
      </c>
      <c r="G39" s="432">
        <v>689</v>
      </c>
    </row>
    <row r="40" spans="1:7" ht="12.75" customHeight="1">
      <c r="A40" s="528" t="s">
        <v>277</v>
      </c>
      <c r="B40" s="529"/>
      <c r="C40" s="19">
        <v>16</v>
      </c>
      <c r="D40" s="19">
        <v>1</v>
      </c>
      <c r="E40" s="431">
        <v>90</v>
      </c>
      <c r="F40" s="36">
        <f t="shared" si="1"/>
        <v>96.3</v>
      </c>
      <c r="G40" s="432">
        <v>107</v>
      </c>
    </row>
    <row r="41" spans="1:7" ht="12.75">
      <c r="A41" s="528"/>
      <c r="B41" s="529"/>
      <c r="C41" s="19">
        <v>18</v>
      </c>
      <c r="D41" s="19">
        <v>1</v>
      </c>
      <c r="E41" s="431">
        <v>116.2</v>
      </c>
      <c r="F41" s="36">
        <f t="shared" si="1"/>
        <v>124.39999999999999</v>
      </c>
      <c r="G41" s="432">
        <v>139</v>
      </c>
    </row>
    <row r="42" spans="1:7" ht="12.75">
      <c r="A42" s="528"/>
      <c r="B42" s="529"/>
      <c r="C42" s="19">
        <v>20</v>
      </c>
      <c r="D42" s="19">
        <v>1</v>
      </c>
      <c r="E42" s="431">
        <v>112.8</v>
      </c>
      <c r="F42" s="36">
        <f t="shared" si="1"/>
        <v>120.69999999999999</v>
      </c>
      <c r="G42" s="432">
        <v>135</v>
      </c>
    </row>
    <row r="43" spans="1:7" ht="12.75">
      <c r="A43" s="528"/>
      <c r="B43" s="529"/>
      <c r="C43" s="19">
        <v>25</v>
      </c>
      <c r="D43" s="19">
        <v>1</v>
      </c>
      <c r="E43" s="431">
        <v>184.5</v>
      </c>
      <c r="F43" s="36">
        <f t="shared" si="1"/>
        <v>197.5</v>
      </c>
      <c r="G43" s="432">
        <v>220</v>
      </c>
    </row>
    <row r="44" spans="1:7" ht="12.75">
      <c r="A44" s="528"/>
      <c r="B44" s="529"/>
      <c r="C44" s="19">
        <v>32</v>
      </c>
      <c r="D44" s="19">
        <v>1</v>
      </c>
      <c r="E44" s="431">
        <v>207.6</v>
      </c>
      <c r="F44" s="36">
        <f t="shared" si="1"/>
        <v>222.2</v>
      </c>
      <c r="G44" s="432">
        <v>248</v>
      </c>
    </row>
    <row r="45" spans="1:7" ht="12.75">
      <c r="A45" s="528"/>
      <c r="B45" s="529"/>
      <c r="C45" s="19">
        <v>38</v>
      </c>
      <c r="D45" s="19">
        <v>1</v>
      </c>
      <c r="E45" s="431">
        <v>275.4</v>
      </c>
      <c r="F45" s="36">
        <f t="shared" si="1"/>
        <v>294.70000000000005</v>
      </c>
      <c r="G45" s="432">
        <v>329</v>
      </c>
    </row>
    <row r="46" spans="1:7" ht="12.75">
      <c r="A46" s="528"/>
      <c r="B46" s="529"/>
      <c r="C46" s="19">
        <v>50</v>
      </c>
      <c r="D46" s="19">
        <v>1</v>
      </c>
      <c r="E46" s="431">
        <v>359.5</v>
      </c>
      <c r="F46" s="36">
        <f t="shared" si="1"/>
        <v>384.70000000000005</v>
      </c>
      <c r="G46" s="432">
        <v>429</v>
      </c>
    </row>
    <row r="47" spans="1:7" ht="12.75" customHeight="1" thickBot="1">
      <c r="A47" s="532" t="s">
        <v>286</v>
      </c>
      <c r="B47" s="536"/>
      <c r="C47" s="19">
        <v>16</v>
      </c>
      <c r="D47" s="19">
        <v>1</v>
      </c>
      <c r="E47" s="431">
        <v>87.9</v>
      </c>
      <c r="F47" s="36">
        <f t="shared" si="1"/>
        <v>94.1</v>
      </c>
      <c r="G47" s="432">
        <v>105</v>
      </c>
    </row>
    <row r="48" spans="1:7" ht="13.5" thickBot="1">
      <c r="A48" s="532"/>
      <c r="B48" s="536"/>
      <c r="C48" s="19">
        <v>18</v>
      </c>
      <c r="D48" s="19">
        <v>1</v>
      </c>
      <c r="E48" s="431">
        <v>98.7</v>
      </c>
      <c r="F48" s="36">
        <f t="shared" si="1"/>
        <v>105.69999999999999</v>
      </c>
      <c r="G48" s="432">
        <v>118</v>
      </c>
    </row>
    <row r="49" spans="1:7" ht="12.75" customHeight="1" thickBot="1">
      <c r="A49" s="532"/>
      <c r="B49" s="536"/>
      <c r="C49" s="19">
        <v>20</v>
      </c>
      <c r="D49" s="19">
        <v>1</v>
      </c>
      <c r="E49" s="431">
        <v>111.7</v>
      </c>
      <c r="F49" s="36">
        <f t="shared" si="1"/>
        <v>119.6</v>
      </c>
      <c r="G49" s="432">
        <v>133</v>
      </c>
    </row>
    <row r="50" spans="1:7" ht="13.5" thickBot="1">
      <c r="A50" s="532"/>
      <c r="B50" s="536"/>
      <c r="C50" s="19">
        <v>25</v>
      </c>
      <c r="D50" s="19">
        <v>1</v>
      </c>
      <c r="E50" s="431">
        <v>173.3</v>
      </c>
      <c r="F50" s="36">
        <f t="shared" si="1"/>
        <v>185.5</v>
      </c>
      <c r="G50" s="432">
        <v>207</v>
      </c>
    </row>
    <row r="51" spans="1:7" ht="13.5" thickBot="1">
      <c r="A51" s="532"/>
      <c r="B51" s="536"/>
      <c r="C51" s="19">
        <v>32</v>
      </c>
      <c r="D51" s="19">
        <v>1</v>
      </c>
      <c r="E51" s="431">
        <v>207.3</v>
      </c>
      <c r="F51" s="36">
        <f t="shared" si="1"/>
        <v>221.9</v>
      </c>
      <c r="G51" s="432">
        <v>248</v>
      </c>
    </row>
    <row r="52" spans="1:7" ht="13.5" thickBot="1">
      <c r="A52" s="532"/>
      <c r="B52" s="536"/>
      <c r="C52" s="19">
        <v>38</v>
      </c>
      <c r="D52" s="19">
        <v>1</v>
      </c>
      <c r="E52" s="431">
        <v>237.5</v>
      </c>
      <c r="F52" s="36">
        <f t="shared" si="1"/>
        <v>254.2</v>
      </c>
      <c r="G52" s="432">
        <v>284</v>
      </c>
    </row>
    <row r="53" spans="1:7" ht="13.5" thickBot="1">
      <c r="A53" s="533"/>
      <c r="B53" s="537"/>
      <c r="C53" s="59">
        <v>50</v>
      </c>
      <c r="D53" s="59">
        <v>1</v>
      </c>
      <c r="E53" s="433">
        <v>332.7</v>
      </c>
      <c r="F53" s="61">
        <f t="shared" si="1"/>
        <v>356</v>
      </c>
      <c r="G53" s="434">
        <v>397</v>
      </c>
    </row>
    <row r="55" spans="1:7" ht="15.75">
      <c r="A55" s="500" t="s">
        <v>292</v>
      </c>
      <c r="B55" s="500"/>
      <c r="C55" s="500"/>
      <c r="D55" s="500"/>
      <c r="E55" s="500"/>
      <c r="F55" s="500"/>
      <c r="G55" s="500"/>
    </row>
    <row r="56" spans="1:7" ht="16.5" thickBot="1">
      <c r="A56" s="238"/>
      <c r="B56" s="28"/>
      <c r="C56" s="28"/>
      <c r="D56" s="28"/>
      <c r="E56" s="410"/>
      <c r="F56" s="28"/>
      <c r="G56" s="28"/>
    </row>
    <row r="57" spans="1:7" ht="26.25" thickBot="1">
      <c r="A57" s="519" t="s">
        <v>9</v>
      </c>
      <c r="B57" s="521" t="s">
        <v>270</v>
      </c>
      <c r="C57" s="521" t="s">
        <v>271</v>
      </c>
      <c r="D57" s="521" t="s">
        <v>272</v>
      </c>
      <c r="E57" s="411" t="s">
        <v>77</v>
      </c>
      <c r="F57" s="412" t="s">
        <v>289</v>
      </c>
      <c r="G57" s="413" t="s">
        <v>287</v>
      </c>
    </row>
    <row r="58" spans="1:7" ht="13.5" thickBot="1">
      <c r="A58" s="520"/>
      <c r="B58" s="522"/>
      <c r="C58" s="522"/>
      <c r="D58" s="522"/>
      <c r="E58" s="414" t="s">
        <v>68</v>
      </c>
      <c r="F58" s="415" t="s">
        <v>69</v>
      </c>
      <c r="G58" s="416" t="s">
        <v>288</v>
      </c>
    </row>
    <row r="59" spans="1:7" ht="12.75" customHeight="1" thickBot="1">
      <c r="A59" s="524" t="s">
        <v>278</v>
      </c>
      <c r="B59" s="417">
        <v>16</v>
      </c>
      <c r="C59" s="417">
        <v>1</v>
      </c>
      <c r="D59" s="417">
        <v>50</v>
      </c>
      <c r="E59" s="418">
        <v>61.4</v>
      </c>
      <c r="F59" s="419">
        <f>ROUNDUP(E59*1.07,1)</f>
        <v>65.69999999999999</v>
      </c>
      <c r="G59" s="420">
        <v>73</v>
      </c>
    </row>
    <row r="60" spans="1:7" ht="13.5" thickBot="1">
      <c r="A60" s="524"/>
      <c r="B60" s="421">
        <v>18</v>
      </c>
      <c r="C60" s="421">
        <v>1</v>
      </c>
      <c r="D60" s="421">
        <v>50</v>
      </c>
      <c r="E60" s="422">
        <v>66.3</v>
      </c>
      <c r="F60" s="423">
        <f>ROUNDUP(E60*1.07,1)</f>
        <v>71</v>
      </c>
      <c r="G60" s="424">
        <v>79</v>
      </c>
    </row>
    <row r="61" spans="1:7" ht="13.5" thickBot="1">
      <c r="A61" s="524"/>
      <c r="B61" s="421">
        <v>20</v>
      </c>
      <c r="C61" s="421">
        <v>1</v>
      </c>
      <c r="D61" s="421">
        <v>50</v>
      </c>
      <c r="E61" s="422">
        <v>72.1</v>
      </c>
      <c r="F61" s="423">
        <f>ROUNDUP(E61*1.07,1)</f>
        <v>77.19999999999999</v>
      </c>
      <c r="G61" s="424">
        <v>86</v>
      </c>
    </row>
    <row r="62" spans="1:7" ht="13.5" thickBot="1">
      <c r="A62" s="525"/>
      <c r="B62" s="425">
        <v>25</v>
      </c>
      <c r="C62" s="425">
        <v>0.63</v>
      </c>
      <c r="D62" s="425">
        <v>30</v>
      </c>
      <c r="E62" s="426">
        <v>89.4</v>
      </c>
      <c r="F62" s="427">
        <f>ROUNDUP(E62*1.07,1)</f>
        <v>95.69999999999999</v>
      </c>
      <c r="G62" s="428">
        <v>107</v>
      </c>
    </row>
    <row r="64" spans="1:7" ht="15.75">
      <c r="A64" s="500" t="s">
        <v>293</v>
      </c>
      <c r="B64" s="500"/>
      <c r="C64" s="500"/>
      <c r="D64" s="500"/>
      <c r="E64" s="500"/>
      <c r="F64" s="500"/>
      <c r="G64" s="500"/>
    </row>
    <row r="65" spans="1:7" ht="16.5" thickBot="1">
      <c r="A65" s="238"/>
      <c r="B65" s="28"/>
      <c r="C65" s="28"/>
      <c r="D65" s="28"/>
      <c r="E65" s="410"/>
      <c r="F65" s="28"/>
      <c r="G65" s="28"/>
    </row>
    <row r="66" spans="1:7" ht="26.25" thickBot="1">
      <c r="A66" s="519" t="s">
        <v>9</v>
      </c>
      <c r="B66" s="521" t="s">
        <v>270</v>
      </c>
      <c r="C66" s="521" t="s">
        <v>271</v>
      </c>
      <c r="D66" s="521" t="s">
        <v>272</v>
      </c>
      <c r="E66" s="411" t="s">
        <v>77</v>
      </c>
      <c r="F66" s="412" t="s">
        <v>289</v>
      </c>
      <c r="G66" s="413" t="s">
        <v>287</v>
      </c>
    </row>
    <row r="67" spans="1:7" ht="13.5" thickBot="1">
      <c r="A67" s="526"/>
      <c r="B67" s="527"/>
      <c r="C67" s="527"/>
      <c r="D67" s="527"/>
      <c r="E67" s="435" t="s">
        <v>68</v>
      </c>
      <c r="F67" s="436" t="s">
        <v>69</v>
      </c>
      <c r="G67" s="416" t="s">
        <v>288</v>
      </c>
    </row>
    <row r="68" spans="1:7" ht="12.75" customHeight="1" thickBot="1">
      <c r="A68" s="524" t="s">
        <v>278</v>
      </c>
      <c r="B68" s="417">
        <v>16</v>
      </c>
      <c r="C68" s="417">
        <v>1</v>
      </c>
      <c r="D68" s="417">
        <v>50</v>
      </c>
      <c r="E68" s="418">
        <v>47.4</v>
      </c>
      <c r="F68" s="419">
        <f>ROUNDUP(E68*1.07,1)</f>
        <v>50.800000000000004</v>
      </c>
      <c r="G68" s="420">
        <v>73</v>
      </c>
    </row>
    <row r="69" spans="1:7" ht="13.5" thickBot="1">
      <c r="A69" s="524"/>
      <c r="B69" s="421">
        <v>18</v>
      </c>
      <c r="C69" s="421">
        <v>1</v>
      </c>
      <c r="D69" s="421">
        <v>50</v>
      </c>
      <c r="E69" s="422">
        <v>52.3</v>
      </c>
      <c r="F69" s="423">
        <f>ROUNDUP(E69*1.07,1)</f>
        <v>56</v>
      </c>
      <c r="G69" s="424">
        <v>79</v>
      </c>
    </row>
    <row r="70" spans="1:7" ht="13.5" thickBot="1">
      <c r="A70" s="524"/>
      <c r="B70" s="421">
        <v>20</v>
      </c>
      <c r="C70" s="421">
        <v>1</v>
      </c>
      <c r="D70" s="421">
        <v>50</v>
      </c>
      <c r="E70" s="422">
        <v>57.5</v>
      </c>
      <c r="F70" s="423">
        <f>ROUNDUP(E70*1.07,1)</f>
        <v>61.6</v>
      </c>
      <c r="G70" s="424">
        <v>86</v>
      </c>
    </row>
    <row r="71" spans="1:7" ht="13.5" thickBot="1">
      <c r="A71" s="525"/>
      <c r="B71" s="425">
        <v>25</v>
      </c>
      <c r="C71" s="425">
        <v>1</v>
      </c>
      <c r="D71" s="425">
        <v>50</v>
      </c>
      <c r="E71" s="426">
        <v>73.2</v>
      </c>
      <c r="F71" s="427">
        <f>ROUNDUP(E71*1.07,1)</f>
        <v>78.39999999999999</v>
      </c>
      <c r="G71" s="428">
        <v>107</v>
      </c>
    </row>
    <row r="73" spans="1:7" ht="15.75">
      <c r="A73" s="500" t="s">
        <v>301</v>
      </c>
      <c r="B73" s="500"/>
      <c r="C73" s="500"/>
      <c r="D73" s="500"/>
      <c r="E73" s="500"/>
      <c r="F73" s="500"/>
      <c r="G73" s="500"/>
    </row>
    <row r="74" spans="1:7" ht="16.5" thickBot="1">
      <c r="A74" s="238"/>
      <c r="B74" s="28"/>
      <c r="C74" s="28"/>
      <c r="D74" s="28"/>
      <c r="E74" s="410"/>
      <c r="F74" s="28"/>
      <c r="G74" s="28"/>
    </row>
    <row r="75" spans="1:7" ht="26.25" thickBot="1">
      <c r="A75" s="519" t="s">
        <v>9</v>
      </c>
      <c r="B75" s="521" t="s">
        <v>270</v>
      </c>
      <c r="C75" s="521" t="s">
        <v>271</v>
      </c>
      <c r="D75" s="521" t="s">
        <v>280</v>
      </c>
      <c r="E75" s="411" t="s">
        <v>77</v>
      </c>
      <c r="F75" s="412" t="s">
        <v>289</v>
      </c>
      <c r="G75" s="413" t="s">
        <v>287</v>
      </c>
    </row>
    <row r="76" spans="1:7" ht="13.5" thickBot="1">
      <c r="A76" s="520"/>
      <c r="B76" s="522"/>
      <c r="C76" s="522"/>
      <c r="D76" s="522"/>
      <c r="E76" s="414" t="s">
        <v>68</v>
      </c>
      <c r="F76" s="415" t="s">
        <v>69</v>
      </c>
      <c r="G76" s="416" t="s">
        <v>288</v>
      </c>
    </row>
    <row r="77" spans="1:7" ht="12.75" customHeight="1">
      <c r="A77" s="516" t="s">
        <v>279</v>
      </c>
      <c r="B77" s="76">
        <v>25</v>
      </c>
      <c r="C77" s="76">
        <v>0.3</v>
      </c>
      <c r="D77" s="76">
        <v>10</v>
      </c>
      <c r="E77" s="429">
        <v>172.1</v>
      </c>
      <c r="F77" s="70">
        <f aca="true" t="shared" si="2" ref="F77:F99">ROUNDUP(E77*1.07,1)</f>
        <v>184.2</v>
      </c>
      <c r="G77" s="430">
        <v>205</v>
      </c>
    </row>
    <row r="78" spans="1:7" ht="12.75">
      <c r="A78" s="516"/>
      <c r="B78" s="19">
        <v>32</v>
      </c>
      <c r="C78" s="19">
        <v>0.3</v>
      </c>
      <c r="D78" s="19">
        <v>10</v>
      </c>
      <c r="E78" s="431">
        <v>196.5</v>
      </c>
      <c r="F78" s="36">
        <f t="shared" si="2"/>
        <v>210.29999999999998</v>
      </c>
      <c r="G78" s="432">
        <v>234</v>
      </c>
    </row>
    <row r="79" spans="1:7" ht="12.75">
      <c r="A79" s="516"/>
      <c r="B79" s="19">
        <v>38</v>
      </c>
      <c r="C79" s="19">
        <v>0.5</v>
      </c>
      <c r="D79" s="19">
        <v>10</v>
      </c>
      <c r="E79" s="431">
        <v>222.1</v>
      </c>
      <c r="F79" s="36">
        <f t="shared" si="2"/>
        <v>237.7</v>
      </c>
      <c r="G79" s="432">
        <v>265</v>
      </c>
    </row>
    <row r="80" spans="1:7" ht="12.75">
      <c r="A80" s="516"/>
      <c r="B80" s="19">
        <v>50</v>
      </c>
      <c r="C80" s="19">
        <v>0.3</v>
      </c>
      <c r="D80" s="19">
        <v>10</v>
      </c>
      <c r="E80" s="431">
        <v>284.9</v>
      </c>
      <c r="F80" s="36">
        <f t="shared" si="2"/>
        <v>304.90000000000003</v>
      </c>
      <c r="G80" s="432">
        <v>340</v>
      </c>
    </row>
    <row r="81" spans="1:7" ht="12.75">
      <c r="A81" s="516"/>
      <c r="B81" s="19">
        <v>65</v>
      </c>
      <c r="C81" s="19">
        <v>0.3</v>
      </c>
      <c r="D81" s="19">
        <v>10</v>
      </c>
      <c r="E81" s="431">
        <v>376.5</v>
      </c>
      <c r="F81" s="36">
        <f t="shared" si="2"/>
        <v>402.90000000000003</v>
      </c>
      <c r="G81" s="432">
        <v>449</v>
      </c>
    </row>
    <row r="82" spans="1:7" ht="12.75">
      <c r="A82" s="516"/>
      <c r="B82" s="19">
        <v>65</v>
      </c>
      <c r="C82" s="19">
        <v>0.5</v>
      </c>
      <c r="D82" s="19">
        <v>10</v>
      </c>
      <c r="E82" s="431">
        <v>377.9</v>
      </c>
      <c r="F82" s="36">
        <f t="shared" si="2"/>
        <v>404.40000000000003</v>
      </c>
      <c r="G82" s="432">
        <v>451</v>
      </c>
    </row>
    <row r="83" spans="1:7" ht="12.75">
      <c r="A83" s="516"/>
      <c r="B83" s="19">
        <v>65</v>
      </c>
      <c r="C83" s="19">
        <v>0.5</v>
      </c>
      <c r="D83" s="19">
        <v>4</v>
      </c>
      <c r="E83" s="431">
        <v>423</v>
      </c>
      <c r="F83" s="36">
        <f t="shared" si="2"/>
        <v>452.70000000000005</v>
      </c>
      <c r="G83" s="432">
        <v>505</v>
      </c>
    </row>
    <row r="84" spans="1:7" ht="12.75">
      <c r="A84" s="516"/>
      <c r="B84" s="19">
        <v>75</v>
      </c>
      <c r="C84" s="19">
        <v>0.3</v>
      </c>
      <c r="D84" s="19">
        <v>4</v>
      </c>
      <c r="E84" s="431">
        <v>481.4</v>
      </c>
      <c r="F84" s="36">
        <f t="shared" si="2"/>
        <v>515.1</v>
      </c>
      <c r="G84" s="432">
        <v>575</v>
      </c>
    </row>
    <row r="85" spans="1:7" ht="12.75">
      <c r="A85" s="516"/>
      <c r="B85" s="19">
        <v>75</v>
      </c>
      <c r="C85" s="19">
        <v>0.3</v>
      </c>
      <c r="D85" s="19">
        <v>10</v>
      </c>
      <c r="E85" s="431">
        <v>403.3</v>
      </c>
      <c r="F85" s="36">
        <f t="shared" si="2"/>
        <v>431.6</v>
      </c>
      <c r="G85" s="432">
        <v>481</v>
      </c>
    </row>
    <row r="86" spans="1:7" ht="12.75">
      <c r="A86" s="516"/>
      <c r="B86" s="19">
        <v>100</v>
      </c>
      <c r="C86" s="19">
        <v>0.3</v>
      </c>
      <c r="D86" s="19">
        <v>10</v>
      </c>
      <c r="E86" s="431">
        <v>560.5</v>
      </c>
      <c r="F86" s="36">
        <f t="shared" si="2"/>
        <v>599.8000000000001</v>
      </c>
      <c r="G86" s="432">
        <v>669</v>
      </c>
    </row>
    <row r="87" spans="1:7" ht="12.75">
      <c r="A87" s="516"/>
      <c r="B87" s="19">
        <v>100</v>
      </c>
      <c r="C87" s="19">
        <v>0.3</v>
      </c>
      <c r="D87" s="19">
        <v>4</v>
      </c>
      <c r="E87" s="431">
        <v>623.5</v>
      </c>
      <c r="F87" s="36">
        <f t="shared" si="2"/>
        <v>667.2</v>
      </c>
      <c r="G87" s="432">
        <v>744</v>
      </c>
    </row>
    <row r="88" spans="1:7" ht="12.75" customHeight="1">
      <c r="A88" s="517" t="s">
        <v>281</v>
      </c>
      <c r="B88" s="19">
        <v>25</v>
      </c>
      <c r="C88" s="19">
        <v>0.3</v>
      </c>
      <c r="D88" s="19">
        <v>10</v>
      </c>
      <c r="E88" s="431">
        <v>145.7</v>
      </c>
      <c r="F88" s="36">
        <f t="shared" si="2"/>
        <v>155.9</v>
      </c>
      <c r="G88" s="432">
        <v>174</v>
      </c>
    </row>
    <row r="89" spans="1:7" ht="12.75">
      <c r="A89" s="517"/>
      <c r="B89" s="19">
        <v>32</v>
      </c>
      <c r="C89" s="19">
        <v>0.3</v>
      </c>
      <c r="D89" s="19">
        <v>10</v>
      </c>
      <c r="E89" s="431">
        <v>170.9</v>
      </c>
      <c r="F89" s="36">
        <f t="shared" si="2"/>
        <v>182.9</v>
      </c>
      <c r="G89" s="432">
        <v>204</v>
      </c>
    </row>
    <row r="90" spans="1:7" ht="12.75">
      <c r="A90" s="517"/>
      <c r="B90" s="19">
        <v>38</v>
      </c>
      <c r="C90" s="19">
        <v>0.3</v>
      </c>
      <c r="D90" s="19">
        <v>10</v>
      </c>
      <c r="E90" s="431">
        <v>195.8</v>
      </c>
      <c r="F90" s="36">
        <f t="shared" si="2"/>
        <v>209.6</v>
      </c>
      <c r="G90" s="432">
        <v>234</v>
      </c>
    </row>
    <row r="91" spans="1:7" ht="12.75">
      <c r="A91" s="517"/>
      <c r="B91" s="19">
        <v>50</v>
      </c>
      <c r="C91" s="19">
        <v>0.3</v>
      </c>
      <c r="D91" s="19">
        <v>10</v>
      </c>
      <c r="E91" s="431">
        <v>266.5</v>
      </c>
      <c r="F91" s="36">
        <f t="shared" si="2"/>
        <v>285.20000000000005</v>
      </c>
      <c r="G91" s="432">
        <v>318</v>
      </c>
    </row>
    <row r="92" spans="1:7" ht="12.75">
      <c r="A92" s="517"/>
      <c r="B92" s="19">
        <v>65</v>
      </c>
      <c r="C92" s="19">
        <v>0.5</v>
      </c>
      <c r="D92" s="19">
        <v>4</v>
      </c>
      <c r="E92" s="431">
        <v>379.1</v>
      </c>
      <c r="F92" s="36">
        <f t="shared" si="2"/>
        <v>405.70000000000005</v>
      </c>
      <c r="G92" s="432">
        <v>452</v>
      </c>
    </row>
    <row r="93" spans="1:7" ht="12.75">
      <c r="A93" s="517"/>
      <c r="B93" s="19">
        <v>75</v>
      </c>
      <c r="C93" s="19">
        <v>0.3</v>
      </c>
      <c r="D93" s="19">
        <v>10</v>
      </c>
      <c r="E93" s="431">
        <v>389.8</v>
      </c>
      <c r="F93" s="36">
        <f t="shared" si="2"/>
        <v>417.1</v>
      </c>
      <c r="G93" s="432">
        <v>465</v>
      </c>
    </row>
    <row r="94" spans="1:7" ht="12.75">
      <c r="A94" s="517"/>
      <c r="B94" s="19">
        <v>75</v>
      </c>
      <c r="C94" s="19">
        <v>0.3</v>
      </c>
      <c r="D94" s="19">
        <v>4</v>
      </c>
      <c r="E94" s="431">
        <v>433.3</v>
      </c>
      <c r="F94" s="36">
        <f t="shared" si="2"/>
        <v>463.70000000000005</v>
      </c>
      <c r="G94" s="432">
        <v>517</v>
      </c>
    </row>
    <row r="95" spans="1:7" ht="12.75">
      <c r="A95" s="517"/>
      <c r="B95" s="19">
        <v>100</v>
      </c>
      <c r="C95" s="19">
        <v>0.3</v>
      </c>
      <c r="D95" s="19">
        <v>10</v>
      </c>
      <c r="E95" s="431">
        <v>502.6</v>
      </c>
      <c r="F95" s="36">
        <f t="shared" si="2"/>
        <v>537.8000000000001</v>
      </c>
      <c r="G95" s="432">
        <v>600</v>
      </c>
    </row>
    <row r="96" spans="1:7" ht="12.75">
      <c r="A96" s="517"/>
      <c r="B96" s="19">
        <v>100</v>
      </c>
      <c r="C96" s="19">
        <v>0.3</v>
      </c>
      <c r="D96" s="19">
        <v>4</v>
      </c>
      <c r="E96" s="431">
        <v>558.8</v>
      </c>
      <c r="F96" s="36">
        <f t="shared" si="2"/>
        <v>598</v>
      </c>
      <c r="G96" s="432">
        <v>667</v>
      </c>
    </row>
    <row r="97" spans="1:7" ht="12.75">
      <c r="A97" s="517"/>
      <c r="B97" s="19">
        <v>125</v>
      </c>
      <c r="C97" s="19">
        <v>0.5</v>
      </c>
      <c r="D97" s="19">
        <v>4</v>
      </c>
      <c r="E97" s="431">
        <v>830</v>
      </c>
      <c r="F97" s="36">
        <f t="shared" si="2"/>
        <v>888.1</v>
      </c>
      <c r="G97" s="432">
        <v>991</v>
      </c>
    </row>
    <row r="98" spans="1:7" ht="12.75">
      <c r="A98" s="518"/>
      <c r="B98" s="201">
        <v>150</v>
      </c>
      <c r="C98" s="201">
        <v>0.3</v>
      </c>
      <c r="D98" s="201">
        <v>4</v>
      </c>
      <c r="E98" s="462">
        <v>1003.4</v>
      </c>
      <c r="F98" s="244">
        <f t="shared" si="2"/>
        <v>1073.6999999999998</v>
      </c>
      <c r="G98" s="463">
        <v>1198</v>
      </c>
    </row>
    <row r="99" spans="1:7" ht="12.75" customHeight="1">
      <c r="A99" s="523" t="s">
        <v>285</v>
      </c>
      <c r="B99" s="19">
        <v>65</v>
      </c>
      <c r="C99" s="19">
        <v>0.08</v>
      </c>
      <c r="D99" s="19">
        <v>10</v>
      </c>
      <c r="E99" s="431">
        <v>313.8</v>
      </c>
      <c r="F99" s="36">
        <f t="shared" si="2"/>
        <v>335.8</v>
      </c>
      <c r="G99" s="464">
        <v>375</v>
      </c>
    </row>
    <row r="100" spans="1:7" ht="12.75" customHeight="1">
      <c r="A100" s="523"/>
      <c r="B100" s="19">
        <v>150</v>
      </c>
      <c r="C100" s="19">
        <v>0.08</v>
      </c>
      <c r="D100" s="19">
        <v>4</v>
      </c>
      <c r="E100" s="431">
        <v>914.6</v>
      </c>
      <c r="F100" s="36">
        <f>ROUNDUP(E100*1.07,1)</f>
        <v>978.7</v>
      </c>
      <c r="G100" s="464">
        <v>1092</v>
      </c>
    </row>
    <row r="102" spans="1:7" ht="15.75">
      <c r="A102" s="500" t="s">
        <v>294</v>
      </c>
      <c r="B102" s="500"/>
      <c r="C102" s="500"/>
      <c r="D102" s="500"/>
      <c r="E102" s="500"/>
      <c r="F102" s="500"/>
      <c r="G102" s="500"/>
    </row>
    <row r="103" spans="1:7" ht="16.5" thickBot="1">
      <c r="A103" s="238"/>
      <c r="B103" s="28"/>
      <c r="C103" s="28"/>
      <c r="D103" s="28"/>
      <c r="E103" s="410"/>
      <c r="F103" s="28"/>
      <c r="G103" s="28"/>
    </row>
    <row r="104" spans="1:7" ht="26.25" thickBot="1">
      <c r="A104" s="519" t="s">
        <v>9</v>
      </c>
      <c r="B104" s="521" t="s">
        <v>283</v>
      </c>
      <c r="C104" s="521" t="s">
        <v>284</v>
      </c>
      <c r="D104" s="521" t="s">
        <v>271</v>
      </c>
      <c r="E104" s="411" t="s">
        <v>77</v>
      </c>
      <c r="F104" s="412" t="s">
        <v>289</v>
      </c>
      <c r="G104" s="413" t="s">
        <v>287</v>
      </c>
    </row>
    <row r="105" spans="1:7" ht="13.5" thickBot="1">
      <c r="A105" s="520"/>
      <c r="B105" s="522"/>
      <c r="C105" s="522"/>
      <c r="D105" s="522"/>
      <c r="E105" s="414" t="s">
        <v>68</v>
      </c>
      <c r="F105" s="415" t="s">
        <v>69</v>
      </c>
      <c r="G105" s="416" t="s">
        <v>288</v>
      </c>
    </row>
    <row r="106" spans="1:7" ht="12.75" customHeight="1" thickBot="1">
      <c r="A106" s="511" t="s">
        <v>282</v>
      </c>
      <c r="B106" s="76">
        <v>6</v>
      </c>
      <c r="C106" s="76">
        <v>14</v>
      </c>
      <c r="D106" s="76">
        <v>1.6</v>
      </c>
      <c r="E106" s="429">
        <v>51.7</v>
      </c>
      <c r="F106" s="70">
        <f aca="true" t="shared" si="3" ref="F106:F121">ROUNDUP(E106*1.07,1)</f>
        <v>55.4</v>
      </c>
      <c r="G106" s="430">
        <v>62</v>
      </c>
    </row>
    <row r="107" spans="1:7" ht="12.75" customHeight="1" thickBot="1">
      <c r="A107" s="511"/>
      <c r="B107" s="19">
        <v>8</v>
      </c>
      <c r="C107" s="19">
        <v>15</v>
      </c>
      <c r="D107" s="19">
        <v>0.98</v>
      </c>
      <c r="E107" s="431">
        <v>66.2</v>
      </c>
      <c r="F107" s="36">
        <f t="shared" si="3"/>
        <v>70.89999999999999</v>
      </c>
      <c r="G107" s="432">
        <v>79</v>
      </c>
    </row>
    <row r="108" spans="1:7" ht="13.5" thickBot="1">
      <c r="A108" s="511"/>
      <c r="B108" s="19">
        <v>8</v>
      </c>
      <c r="C108" s="19">
        <v>15</v>
      </c>
      <c r="D108" s="19">
        <v>1.47</v>
      </c>
      <c r="E108" s="431">
        <v>72.7</v>
      </c>
      <c r="F108" s="36">
        <f t="shared" si="3"/>
        <v>77.8</v>
      </c>
      <c r="G108" s="432">
        <v>87</v>
      </c>
    </row>
    <row r="109" spans="1:7" ht="13.5" thickBot="1">
      <c r="A109" s="511"/>
      <c r="B109" s="19">
        <v>10</v>
      </c>
      <c r="C109" s="19">
        <v>17.5</v>
      </c>
      <c r="D109" s="19">
        <v>1.47</v>
      </c>
      <c r="E109" s="431">
        <v>69.8</v>
      </c>
      <c r="F109" s="36">
        <f t="shared" si="3"/>
        <v>74.69999999999999</v>
      </c>
      <c r="G109" s="432">
        <v>84</v>
      </c>
    </row>
    <row r="110" spans="1:7" ht="13.5" thickBot="1">
      <c r="A110" s="511"/>
      <c r="B110" s="19">
        <v>12</v>
      </c>
      <c r="C110" s="19">
        <v>20</v>
      </c>
      <c r="D110" s="19">
        <v>1.6</v>
      </c>
      <c r="E110" s="431">
        <v>71</v>
      </c>
      <c r="F110" s="36">
        <f t="shared" si="3"/>
        <v>76</v>
      </c>
      <c r="G110" s="432">
        <v>85</v>
      </c>
    </row>
    <row r="111" spans="1:7" ht="13.5" thickBot="1">
      <c r="A111" s="511"/>
      <c r="B111" s="19">
        <v>14</v>
      </c>
      <c r="C111" s="19">
        <v>23</v>
      </c>
      <c r="D111" s="19">
        <v>1.6</v>
      </c>
      <c r="E111" s="431">
        <v>75.3</v>
      </c>
      <c r="F111" s="36">
        <f t="shared" si="3"/>
        <v>80.6</v>
      </c>
      <c r="G111" s="432">
        <v>90</v>
      </c>
    </row>
    <row r="112" spans="1:7" ht="13.5" thickBot="1">
      <c r="A112" s="511"/>
      <c r="B112" s="19">
        <v>16</v>
      </c>
      <c r="C112" s="19">
        <v>25</v>
      </c>
      <c r="D112" s="19">
        <v>1.6</v>
      </c>
      <c r="E112" s="431">
        <v>86.9</v>
      </c>
      <c r="F112" s="36">
        <f t="shared" si="3"/>
        <v>93</v>
      </c>
      <c r="G112" s="432">
        <v>104</v>
      </c>
    </row>
    <row r="113" spans="1:7" ht="13.5" thickBot="1">
      <c r="A113" s="511"/>
      <c r="B113" s="19">
        <v>18</v>
      </c>
      <c r="C113" s="19">
        <v>27</v>
      </c>
      <c r="D113" s="19">
        <v>1.6</v>
      </c>
      <c r="E113" s="431">
        <v>92</v>
      </c>
      <c r="F113" s="36">
        <f t="shared" si="3"/>
        <v>98.5</v>
      </c>
      <c r="G113" s="432">
        <v>110</v>
      </c>
    </row>
    <row r="114" spans="1:7" ht="13.5" thickBot="1">
      <c r="A114" s="511"/>
      <c r="B114" s="19">
        <v>20</v>
      </c>
      <c r="C114" s="19">
        <v>29</v>
      </c>
      <c r="D114" s="19">
        <v>1.6</v>
      </c>
      <c r="E114" s="431">
        <v>106.1</v>
      </c>
      <c r="F114" s="36">
        <f t="shared" si="3"/>
        <v>113.6</v>
      </c>
      <c r="G114" s="432">
        <v>127</v>
      </c>
    </row>
    <row r="115" spans="1:7" ht="13.5" thickBot="1">
      <c r="A115" s="511"/>
      <c r="B115" s="19">
        <v>22</v>
      </c>
      <c r="C115" s="19">
        <v>32</v>
      </c>
      <c r="D115" s="19">
        <v>1.47</v>
      </c>
      <c r="E115" s="431">
        <v>111.2</v>
      </c>
      <c r="F115" s="36">
        <f t="shared" si="3"/>
        <v>119</v>
      </c>
      <c r="G115" s="432">
        <v>133</v>
      </c>
    </row>
    <row r="116" spans="1:7" ht="13.5" thickBot="1">
      <c r="A116" s="511"/>
      <c r="B116" s="19">
        <v>25</v>
      </c>
      <c r="C116" s="19">
        <v>35</v>
      </c>
      <c r="D116" s="19">
        <v>1.6</v>
      </c>
      <c r="E116" s="431">
        <v>131</v>
      </c>
      <c r="F116" s="36">
        <f t="shared" si="3"/>
        <v>140.2</v>
      </c>
      <c r="G116" s="432">
        <v>156</v>
      </c>
    </row>
    <row r="117" spans="1:7" ht="13.5" thickBot="1">
      <c r="A117" s="511"/>
      <c r="B117" s="19">
        <v>32</v>
      </c>
      <c r="C117" s="19">
        <v>43</v>
      </c>
      <c r="D117" s="19">
        <v>1.6</v>
      </c>
      <c r="E117" s="431">
        <v>186.4</v>
      </c>
      <c r="F117" s="36">
        <f t="shared" si="3"/>
        <v>199.5</v>
      </c>
      <c r="G117" s="432">
        <v>223</v>
      </c>
    </row>
    <row r="118" spans="1:7" ht="13.5" thickBot="1">
      <c r="A118" s="511"/>
      <c r="B118" s="19">
        <v>38</v>
      </c>
      <c r="C118" s="19">
        <v>49</v>
      </c>
      <c r="D118" s="19">
        <v>1.6</v>
      </c>
      <c r="E118" s="431">
        <v>205.5</v>
      </c>
      <c r="F118" s="36">
        <f t="shared" si="3"/>
        <v>219.9</v>
      </c>
      <c r="G118" s="432">
        <v>245</v>
      </c>
    </row>
    <row r="119" spans="1:7" ht="13.5" thickBot="1">
      <c r="A119" s="511"/>
      <c r="B119" s="19">
        <v>40</v>
      </c>
      <c r="C119" s="19">
        <v>51.5</v>
      </c>
      <c r="D119" s="19">
        <v>1.6</v>
      </c>
      <c r="E119" s="431">
        <v>222.1</v>
      </c>
      <c r="F119" s="36">
        <f t="shared" si="3"/>
        <v>237.7</v>
      </c>
      <c r="G119" s="432">
        <v>265</v>
      </c>
    </row>
    <row r="120" spans="1:7" ht="13.5" thickBot="1">
      <c r="A120" s="511"/>
      <c r="B120" s="19">
        <v>42</v>
      </c>
      <c r="C120" s="19">
        <v>55</v>
      </c>
      <c r="D120" s="19">
        <v>1.47</v>
      </c>
      <c r="E120" s="431">
        <v>246</v>
      </c>
      <c r="F120" s="36">
        <f t="shared" si="3"/>
        <v>263.3</v>
      </c>
      <c r="G120" s="432">
        <v>294</v>
      </c>
    </row>
    <row r="121" spans="1:7" ht="13.5" thickBot="1">
      <c r="A121" s="512"/>
      <c r="B121" s="59">
        <v>50</v>
      </c>
      <c r="C121" s="59">
        <v>61.5</v>
      </c>
      <c r="D121" s="59">
        <v>1.6</v>
      </c>
      <c r="E121" s="433">
        <v>286.8</v>
      </c>
      <c r="F121" s="61">
        <f t="shared" si="3"/>
        <v>306.90000000000003</v>
      </c>
      <c r="G121" s="434">
        <v>342</v>
      </c>
    </row>
    <row r="124" spans="1:7" ht="15.75">
      <c r="A124" s="500" t="s">
        <v>295</v>
      </c>
      <c r="B124" s="500"/>
      <c r="C124" s="500"/>
      <c r="D124" s="500"/>
      <c r="E124" s="500"/>
      <c r="F124" s="500"/>
      <c r="G124" s="500"/>
    </row>
    <row r="125" spans="1:7" ht="16.5" thickBot="1">
      <c r="A125" s="238"/>
      <c r="B125" s="28"/>
      <c r="C125" s="28"/>
      <c r="D125" s="28"/>
      <c r="E125" s="410"/>
      <c r="F125" s="28"/>
      <c r="G125" s="28"/>
    </row>
    <row r="126" spans="1:7" ht="25.5">
      <c r="A126" s="513" t="s">
        <v>9</v>
      </c>
      <c r="B126" s="514" t="s">
        <v>283</v>
      </c>
      <c r="C126" s="514" t="s">
        <v>284</v>
      </c>
      <c r="D126" s="514" t="s">
        <v>271</v>
      </c>
      <c r="E126" s="409" t="s">
        <v>77</v>
      </c>
      <c r="F126" s="412" t="s">
        <v>289</v>
      </c>
      <c r="G126" s="413" t="s">
        <v>287</v>
      </c>
    </row>
    <row r="127" spans="1:7" ht="13.5" thickBot="1">
      <c r="A127" s="510"/>
      <c r="B127" s="515"/>
      <c r="C127" s="515"/>
      <c r="D127" s="515"/>
      <c r="E127" s="271" t="s">
        <v>68</v>
      </c>
      <c r="F127" s="248" t="s">
        <v>69</v>
      </c>
      <c r="G127" s="416" t="s">
        <v>288</v>
      </c>
    </row>
    <row r="128" spans="1:7" ht="12.75">
      <c r="A128" s="507" t="s">
        <v>282</v>
      </c>
      <c r="B128" s="76">
        <v>6</v>
      </c>
      <c r="C128" s="76">
        <v>14</v>
      </c>
      <c r="D128" s="76">
        <v>1.6</v>
      </c>
      <c r="E128" s="429">
        <v>42.9</v>
      </c>
      <c r="F128" s="70">
        <f>ROUNDUP(E128*1.07,1)</f>
        <v>46</v>
      </c>
      <c r="G128" s="140">
        <v>62</v>
      </c>
    </row>
    <row r="129" spans="1:7" ht="12.75">
      <c r="A129" s="507"/>
      <c r="B129" s="19">
        <v>8</v>
      </c>
      <c r="C129" s="19">
        <v>15.5</v>
      </c>
      <c r="D129" s="19">
        <v>1</v>
      </c>
      <c r="E129" s="431">
        <v>57.8</v>
      </c>
      <c r="F129" s="36">
        <f aca="true" t="shared" si="4" ref="F129:F157">ROUNDUP(E129*1.07,1)</f>
        <v>61.9</v>
      </c>
      <c r="G129" s="111">
        <v>79</v>
      </c>
    </row>
    <row r="130" spans="1:7" ht="12.75">
      <c r="A130" s="507"/>
      <c r="B130" s="19">
        <v>8</v>
      </c>
      <c r="C130" s="19">
        <v>16.5</v>
      </c>
      <c r="D130" s="19">
        <v>1.6</v>
      </c>
      <c r="E130" s="431">
        <v>59.5</v>
      </c>
      <c r="F130" s="36">
        <f t="shared" si="4"/>
        <v>63.7</v>
      </c>
      <c r="G130" s="111">
        <v>87</v>
      </c>
    </row>
    <row r="131" spans="1:7" ht="12.75">
      <c r="A131" s="507"/>
      <c r="B131" s="19">
        <v>10</v>
      </c>
      <c r="C131" s="19">
        <v>17.5</v>
      </c>
      <c r="D131" s="19">
        <v>0.63</v>
      </c>
      <c r="E131" s="431">
        <v>52.3</v>
      </c>
      <c r="F131" s="36">
        <f t="shared" si="4"/>
        <v>56</v>
      </c>
      <c r="G131" s="111">
        <v>69</v>
      </c>
    </row>
    <row r="132" spans="1:7" ht="12.75">
      <c r="A132" s="507"/>
      <c r="B132" s="19">
        <v>10</v>
      </c>
      <c r="C132" s="19">
        <v>18.5</v>
      </c>
      <c r="D132" s="19">
        <v>1.6</v>
      </c>
      <c r="E132" s="431">
        <v>60.3</v>
      </c>
      <c r="F132" s="36">
        <f t="shared" si="4"/>
        <v>64.6</v>
      </c>
      <c r="G132" s="111">
        <v>84</v>
      </c>
    </row>
    <row r="133" spans="1:7" ht="12.75">
      <c r="A133" s="507"/>
      <c r="B133" s="19">
        <v>12</v>
      </c>
      <c r="C133" s="19">
        <v>20</v>
      </c>
      <c r="D133" s="19">
        <v>0.63</v>
      </c>
      <c r="E133" s="431">
        <v>52.4</v>
      </c>
      <c r="F133" s="36">
        <f t="shared" si="4"/>
        <v>56.1</v>
      </c>
      <c r="G133" s="111">
        <v>70</v>
      </c>
    </row>
    <row r="134" spans="1:7" ht="12.75">
      <c r="A134" s="508"/>
      <c r="B134" s="19">
        <v>12</v>
      </c>
      <c r="C134" s="19">
        <v>20</v>
      </c>
      <c r="D134" s="19">
        <v>1.6</v>
      </c>
      <c r="E134" s="431">
        <v>64.3</v>
      </c>
      <c r="F134" s="36">
        <f t="shared" si="4"/>
        <v>68.89999999999999</v>
      </c>
      <c r="G134" s="111">
        <v>85</v>
      </c>
    </row>
    <row r="135" spans="1:7" ht="12.75">
      <c r="A135" s="508"/>
      <c r="B135" s="19">
        <v>14</v>
      </c>
      <c r="C135" s="19">
        <v>22</v>
      </c>
      <c r="D135" s="19">
        <v>0.63</v>
      </c>
      <c r="E135" s="431">
        <v>55.8</v>
      </c>
      <c r="F135" s="36">
        <f t="shared" si="4"/>
        <v>59.800000000000004</v>
      </c>
      <c r="G135" s="111">
        <v>74</v>
      </c>
    </row>
    <row r="136" spans="1:7" ht="12.75">
      <c r="A136" s="508"/>
      <c r="B136" s="19">
        <v>14</v>
      </c>
      <c r="C136" s="19">
        <v>23</v>
      </c>
      <c r="D136" s="19">
        <v>1.6</v>
      </c>
      <c r="E136" s="431">
        <v>68.2</v>
      </c>
      <c r="F136" s="36">
        <f t="shared" si="4"/>
        <v>73</v>
      </c>
      <c r="G136" s="111">
        <v>90</v>
      </c>
    </row>
    <row r="137" spans="1:7" ht="12.75">
      <c r="A137" s="508"/>
      <c r="B137" s="19">
        <v>16</v>
      </c>
      <c r="C137" s="19">
        <v>24</v>
      </c>
      <c r="D137" s="19">
        <v>0.63</v>
      </c>
      <c r="E137" s="431">
        <v>66.6</v>
      </c>
      <c r="F137" s="36">
        <f t="shared" si="4"/>
        <v>71.3</v>
      </c>
      <c r="G137" s="111">
        <v>88</v>
      </c>
    </row>
    <row r="138" spans="1:7" ht="12.75">
      <c r="A138" s="508"/>
      <c r="B138" s="19">
        <v>16</v>
      </c>
      <c r="C138" s="19">
        <v>25</v>
      </c>
      <c r="D138" s="19">
        <v>1.6</v>
      </c>
      <c r="E138" s="431">
        <v>77</v>
      </c>
      <c r="F138" s="36">
        <f t="shared" si="4"/>
        <v>82.39999999999999</v>
      </c>
      <c r="G138" s="111">
        <v>104</v>
      </c>
    </row>
    <row r="139" spans="1:7" ht="12.75">
      <c r="A139" s="508"/>
      <c r="B139" s="19">
        <v>18</v>
      </c>
      <c r="C139" s="19">
        <v>26</v>
      </c>
      <c r="D139" s="19">
        <v>0.63</v>
      </c>
      <c r="E139" s="431">
        <v>68.7</v>
      </c>
      <c r="F139" s="36">
        <f t="shared" si="4"/>
        <v>73.6</v>
      </c>
      <c r="G139" s="111">
        <v>91</v>
      </c>
    </row>
    <row r="140" spans="1:7" ht="12.75">
      <c r="A140" s="508"/>
      <c r="B140" s="19">
        <v>18</v>
      </c>
      <c r="C140" s="19">
        <v>26.5</v>
      </c>
      <c r="D140" s="19">
        <v>1</v>
      </c>
      <c r="E140" s="431">
        <v>74.2</v>
      </c>
      <c r="F140" s="36">
        <f t="shared" si="4"/>
        <v>79.39999999999999</v>
      </c>
      <c r="G140" s="111">
        <v>98</v>
      </c>
    </row>
    <row r="141" spans="1:7" ht="12.75">
      <c r="A141" s="508"/>
      <c r="B141" s="19">
        <v>18</v>
      </c>
      <c r="C141" s="19">
        <v>27</v>
      </c>
      <c r="D141" s="19">
        <v>1.6</v>
      </c>
      <c r="E141" s="431">
        <v>79.6</v>
      </c>
      <c r="F141" s="36">
        <f t="shared" si="4"/>
        <v>85.19999999999999</v>
      </c>
      <c r="G141" s="111">
        <v>110</v>
      </c>
    </row>
    <row r="142" spans="1:7" ht="12.75">
      <c r="A142" s="508"/>
      <c r="B142" s="19">
        <v>20</v>
      </c>
      <c r="C142" s="19">
        <v>28.5</v>
      </c>
      <c r="D142" s="19">
        <v>0.63</v>
      </c>
      <c r="E142" s="431">
        <v>74.2</v>
      </c>
      <c r="F142" s="36">
        <f t="shared" si="4"/>
        <v>79.39999999999999</v>
      </c>
      <c r="G142" s="111">
        <v>98</v>
      </c>
    </row>
    <row r="143" spans="1:7" ht="12.75">
      <c r="A143" s="508"/>
      <c r="B143" s="19">
        <v>20</v>
      </c>
      <c r="C143" s="19">
        <v>28.5</v>
      </c>
      <c r="D143" s="19">
        <v>1</v>
      </c>
      <c r="E143" s="431">
        <v>79.7</v>
      </c>
      <c r="F143" s="36">
        <f t="shared" si="4"/>
        <v>85.3</v>
      </c>
      <c r="G143" s="111">
        <v>106</v>
      </c>
    </row>
    <row r="144" spans="1:7" ht="12.75">
      <c r="A144" s="508"/>
      <c r="B144" s="19">
        <v>20</v>
      </c>
      <c r="C144" s="19">
        <v>29</v>
      </c>
      <c r="D144" s="19">
        <v>1.6</v>
      </c>
      <c r="E144" s="431">
        <v>88.9</v>
      </c>
      <c r="F144" s="36">
        <f t="shared" si="4"/>
        <v>95.19999999999999</v>
      </c>
      <c r="G144" s="111">
        <v>127</v>
      </c>
    </row>
    <row r="145" spans="1:7" ht="12.75">
      <c r="A145" s="508"/>
      <c r="B145" s="19">
        <v>22</v>
      </c>
      <c r="C145" s="19">
        <v>30.5</v>
      </c>
      <c r="D145" s="19">
        <v>0.63</v>
      </c>
      <c r="E145" s="431">
        <v>82.1</v>
      </c>
      <c r="F145" s="36">
        <f t="shared" si="4"/>
        <v>87.89999999999999</v>
      </c>
      <c r="G145" s="111">
        <v>109</v>
      </c>
    </row>
    <row r="146" spans="1:7" ht="12.75">
      <c r="A146" s="508"/>
      <c r="B146" s="19">
        <v>22</v>
      </c>
      <c r="C146" s="19">
        <v>32</v>
      </c>
      <c r="D146" s="19">
        <v>1.47</v>
      </c>
      <c r="E146" s="431">
        <v>99.8</v>
      </c>
      <c r="F146" s="36">
        <f t="shared" si="4"/>
        <v>106.8</v>
      </c>
      <c r="G146" s="111">
        <v>133</v>
      </c>
    </row>
    <row r="147" spans="1:7" ht="12.75">
      <c r="A147" s="508"/>
      <c r="B147" s="19">
        <v>25</v>
      </c>
      <c r="C147" s="19">
        <v>34</v>
      </c>
      <c r="D147" s="19">
        <v>0.63</v>
      </c>
      <c r="E147" s="431">
        <v>90</v>
      </c>
      <c r="F147" s="36">
        <f t="shared" si="4"/>
        <v>96.3</v>
      </c>
      <c r="G147" s="111">
        <v>119</v>
      </c>
    </row>
    <row r="148" spans="1:7" ht="12.75">
      <c r="A148" s="508"/>
      <c r="B148" s="19">
        <v>25</v>
      </c>
      <c r="C148" s="19">
        <v>34</v>
      </c>
      <c r="D148" s="19">
        <v>1</v>
      </c>
      <c r="E148" s="431">
        <v>93.4</v>
      </c>
      <c r="F148" s="36">
        <f t="shared" si="4"/>
        <v>100</v>
      </c>
      <c r="G148" s="111">
        <v>124</v>
      </c>
    </row>
    <row r="149" spans="1:7" ht="12.75">
      <c r="A149" s="508"/>
      <c r="B149" s="19">
        <v>25</v>
      </c>
      <c r="C149" s="19">
        <v>35</v>
      </c>
      <c r="D149" s="19">
        <v>1.6</v>
      </c>
      <c r="E149" s="431">
        <v>113.2</v>
      </c>
      <c r="F149" s="36">
        <f t="shared" si="4"/>
        <v>121.19999999999999</v>
      </c>
      <c r="G149" s="111">
        <v>156</v>
      </c>
    </row>
    <row r="150" spans="1:7" ht="12.75">
      <c r="A150" s="508"/>
      <c r="B150" s="19">
        <v>32</v>
      </c>
      <c r="C150" s="19">
        <v>41.5</v>
      </c>
      <c r="D150" s="19">
        <v>0.63</v>
      </c>
      <c r="E150" s="431">
        <v>118.4</v>
      </c>
      <c r="F150" s="36">
        <f t="shared" si="4"/>
        <v>126.69999999999999</v>
      </c>
      <c r="G150" s="111">
        <v>157</v>
      </c>
    </row>
    <row r="151" spans="1:7" ht="12.75">
      <c r="A151" s="508"/>
      <c r="B151" s="19">
        <v>32</v>
      </c>
      <c r="C151" s="19">
        <v>43</v>
      </c>
      <c r="D151" s="19">
        <v>1.6</v>
      </c>
      <c r="E151" s="431">
        <v>159.3</v>
      </c>
      <c r="F151" s="36">
        <f t="shared" si="4"/>
        <v>170.5</v>
      </c>
      <c r="G151" s="111">
        <v>223</v>
      </c>
    </row>
    <row r="152" spans="1:7" ht="12.75">
      <c r="A152" s="508"/>
      <c r="B152" s="19">
        <v>38</v>
      </c>
      <c r="C152" s="19">
        <v>47.5</v>
      </c>
      <c r="D152" s="19">
        <v>0.63</v>
      </c>
      <c r="E152" s="431">
        <v>144.7</v>
      </c>
      <c r="F152" s="36">
        <f t="shared" si="4"/>
        <v>154.9</v>
      </c>
      <c r="G152" s="111">
        <v>191</v>
      </c>
    </row>
    <row r="153" spans="1:7" ht="12.75">
      <c r="A153" s="508"/>
      <c r="B153" s="19">
        <v>38</v>
      </c>
      <c r="C153" s="19">
        <v>49</v>
      </c>
      <c r="D153" s="19">
        <v>1.6</v>
      </c>
      <c r="E153" s="431">
        <v>184.4</v>
      </c>
      <c r="F153" s="36">
        <f t="shared" si="4"/>
        <v>197.4</v>
      </c>
      <c r="G153" s="111">
        <v>245</v>
      </c>
    </row>
    <row r="154" spans="1:7" ht="12.75">
      <c r="A154" s="508"/>
      <c r="B154" s="19">
        <v>40</v>
      </c>
      <c r="C154" s="19">
        <v>49.5</v>
      </c>
      <c r="D154" s="19">
        <v>0.63</v>
      </c>
      <c r="E154" s="431">
        <v>150.9</v>
      </c>
      <c r="F154" s="36">
        <f t="shared" si="4"/>
        <v>161.5</v>
      </c>
      <c r="G154" s="111">
        <v>200</v>
      </c>
    </row>
    <row r="155" spans="1:7" ht="12.75">
      <c r="A155" s="509"/>
      <c r="B155" s="19">
        <v>40</v>
      </c>
      <c r="C155" s="19">
        <v>51.5</v>
      </c>
      <c r="D155" s="19">
        <v>1.6</v>
      </c>
      <c r="E155" s="431">
        <v>194.9</v>
      </c>
      <c r="F155" s="36">
        <f t="shared" si="4"/>
        <v>208.6</v>
      </c>
      <c r="G155" s="111">
        <v>265</v>
      </c>
    </row>
    <row r="156" spans="1:7" ht="12.75">
      <c r="A156" s="509"/>
      <c r="B156" s="19">
        <v>42</v>
      </c>
      <c r="C156" s="19">
        <v>55</v>
      </c>
      <c r="D156" s="19">
        <v>1.47</v>
      </c>
      <c r="E156" s="431">
        <v>164.8</v>
      </c>
      <c r="F156" s="36">
        <f t="shared" si="4"/>
        <v>176.4</v>
      </c>
      <c r="G156" s="111">
        <v>294</v>
      </c>
    </row>
    <row r="157" spans="1:7" ht="13.5" thickBot="1">
      <c r="A157" s="510"/>
      <c r="B157" s="59">
        <v>50</v>
      </c>
      <c r="C157" s="59">
        <v>60</v>
      </c>
      <c r="D157" s="59">
        <v>0.63</v>
      </c>
      <c r="E157" s="433">
        <v>208.7</v>
      </c>
      <c r="F157" s="61">
        <f t="shared" si="4"/>
        <v>223.4</v>
      </c>
      <c r="G157" s="112">
        <v>276</v>
      </c>
    </row>
  </sheetData>
  <sheetProtection/>
  <mergeCells count="49">
    <mergeCell ref="A59:A62"/>
    <mergeCell ref="A64:G64"/>
    <mergeCell ref="A11:A13"/>
    <mergeCell ref="A14:A17"/>
    <mergeCell ref="C21:C22"/>
    <mergeCell ref="D21:D22"/>
    <mergeCell ref="A21:B22"/>
    <mergeCell ref="A40:B46"/>
    <mergeCell ref="A47:B53"/>
    <mergeCell ref="A55:G55"/>
    <mergeCell ref="A2:G2"/>
    <mergeCell ref="A4:G4"/>
    <mergeCell ref="A19:G19"/>
    <mergeCell ref="A31:B39"/>
    <mergeCell ref="A23:B30"/>
    <mergeCell ref="A6:A7"/>
    <mergeCell ref="D6:D7"/>
    <mergeCell ref="A8:A10"/>
    <mergeCell ref="B6:B7"/>
    <mergeCell ref="C6:C7"/>
    <mergeCell ref="A66:A67"/>
    <mergeCell ref="B66:B67"/>
    <mergeCell ref="C66:C67"/>
    <mergeCell ref="D66:D67"/>
    <mergeCell ref="A57:A58"/>
    <mergeCell ref="B57:B58"/>
    <mergeCell ref="C57:C58"/>
    <mergeCell ref="D57:D58"/>
    <mergeCell ref="A68:A71"/>
    <mergeCell ref="A73:G73"/>
    <mergeCell ref="A75:A76"/>
    <mergeCell ref="B75:B76"/>
    <mergeCell ref="C75:C76"/>
    <mergeCell ref="D75:D76"/>
    <mergeCell ref="A77:A87"/>
    <mergeCell ref="A88:A98"/>
    <mergeCell ref="A102:G102"/>
    <mergeCell ref="A104:A105"/>
    <mergeCell ref="B104:B105"/>
    <mergeCell ref="C104:C105"/>
    <mergeCell ref="D104:D105"/>
    <mergeCell ref="A99:A100"/>
    <mergeCell ref="A128:A157"/>
    <mergeCell ref="A106:A121"/>
    <mergeCell ref="A124:G124"/>
    <mergeCell ref="A126:A127"/>
    <mergeCell ref="B126:B127"/>
    <mergeCell ref="C126:C127"/>
    <mergeCell ref="D126:D127"/>
  </mergeCells>
  <printOptions/>
  <pageMargins left="0.7" right="0.7" top="0.28" bottom="0.57" header="0.14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workbookViewId="0" topLeftCell="A1">
      <selection activeCell="I18" sqref="I18"/>
    </sheetView>
  </sheetViews>
  <sheetFormatPr defaultColWidth="9.00390625" defaultRowHeight="12.75"/>
  <cols>
    <col min="1" max="1" width="30.125" style="0" customWidth="1"/>
    <col min="5" max="5" width="10.625" style="0" customWidth="1"/>
    <col min="6" max="6" width="12.375" style="0" customWidth="1"/>
    <col min="7" max="7" width="14.00390625" style="0" customWidth="1"/>
    <col min="8" max="8" width="19.375" style="0" customWidth="1"/>
    <col min="9" max="9" width="16.875" style="0" customWidth="1"/>
  </cols>
  <sheetData>
    <row r="1" ht="13.5" thickBot="1"/>
    <row r="2" spans="1:9" ht="19.5" thickBot="1">
      <c r="A2" s="497" t="s">
        <v>239</v>
      </c>
      <c r="B2" s="543"/>
      <c r="C2" s="543"/>
      <c r="D2" s="543"/>
      <c r="E2" s="543"/>
      <c r="F2" s="543"/>
      <c r="G2" s="544"/>
      <c r="H2" s="28"/>
      <c r="I2" s="28"/>
    </row>
    <row r="3" spans="1:8" ht="16.5" thickBot="1">
      <c r="A3" s="28"/>
      <c r="B3" s="28"/>
      <c r="C3" s="28"/>
      <c r="D3" s="28"/>
      <c r="E3" s="28"/>
      <c r="F3" s="28"/>
      <c r="G3" s="28"/>
      <c r="H3" s="28"/>
    </row>
    <row r="4" spans="1:7" ht="30.75" customHeight="1">
      <c r="A4" s="513" t="s">
        <v>9</v>
      </c>
      <c r="B4" s="545" t="s">
        <v>13</v>
      </c>
      <c r="C4" s="545"/>
      <c r="D4" s="514" t="s">
        <v>17</v>
      </c>
      <c r="E4" s="207" t="s">
        <v>77</v>
      </c>
      <c r="F4" s="412" t="s">
        <v>289</v>
      </c>
      <c r="G4" s="413" t="s">
        <v>287</v>
      </c>
    </row>
    <row r="5" spans="1:7" ht="13.5" thickBot="1">
      <c r="A5" s="510"/>
      <c r="B5" s="546"/>
      <c r="C5" s="546"/>
      <c r="D5" s="515"/>
      <c r="E5" s="261" t="s">
        <v>68</v>
      </c>
      <c r="F5" s="248" t="s">
        <v>69</v>
      </c>
      <c r="G5" s="416" t="s">
        <v>288</v>
      </c>
    </row>
    <row r="6" spans="1:7" ht="12.75">
      <c r="A6" s="547" t="s">
        <v>79</v>
      </c>
      <c r="B6" s="57" t="s">
        <v>21</v>
      </c>
      <c r="C6" s="57">
        <v>2</v>
      </c>
      <c r="D6" s="57" t="s">
        <v>47</v>
      </c>
      <c r="E6" s="107">
        <v>167</v>
      </c>
      <c r="F6" s="60">
        <f>ROUNDUP(E6*1.07,1)</f>
        <v>178.7</v>
      </c>
      <c r="G6" s="113">
        <v>226</v>
      </c>
    </row>
    <row r="7" spans="1:7" ht="12.75">
      <c r="A7" s="548"/>
      <c r="B7" s="19" t="s">
        <v>21</v>
      </c>
      <c r="C7" s="19">
        <v>3</v>
      </c>
      <c r="D7" s="19" t="s">
        <v>47</v>
      </c>
      <c r="E7" s="108">
        <v>209</v>
      </c>
      <c r="F7" s="36">
        <f>ROUNDUP(E7*1.07,1)</f>
        <v>223.7</v>
      </c>
      <c r="G7" s="111">
        <v>279</v>
      </c>
    </row>
    <row r="8" spans="1:7" ht="13.5" thickBot="1">
      <c r="A8" s="549"/>
      <c r="B8" s="201" t="s">
        <v>21</v>
      </c>
      <c r="C8" s="201">
        <v>4</v>
      </c>
      <c r="D8" s="201" t="s">
        <v>47</v>
      </c>
      <c r="E8" s="243">
        <v>244</v>
      </c>
      <c r="F8" s="244">
        <f>ROUNDUP(E8*1.07,1)</f>
        <v>261.1</v>
      </c>
      <c r="G8" s="317">
        <v>325</v>
      </c>
    </row>
    <row r="9" spans="1:7" ht="12.75">
      <c r="A9" s="541" t="s">
        <v>119</v>
      </c>
      <c r="B9" s="57">
        <v>5</v>
      </c>
      <c r="C9" s="57" t="s">
        <v>20</v>
      </c>
      <c r="D9" s="57" t="s">
        <v>18</v>
      </c>
      <c r="E9" s="107">
        <v>91</v>
      </c>
      <c r="F9" s="60">
        <f>ROUNDUP(E9*1.07,1)</f>
        <v>97.39999999999999</v>
      </c>
      <c r="G9" s="113">
        <v>129</v>
      </c>
    </row>
    <row r="10" spans="1:7" ht="12.75">
      <c r="A10" s="538"/>
      <c r="B10" s="19">
        <v>6</v>
      </c>
      <c r="C10" s="19" t="s">
        <v>20</v>
      </c>
      <c r="D10" s="19" t="s">
        <v>18</v>
      </c>
      <c r="E10" s="108">
        <v>91</v>
      </c>
      <c r="F10" s="36">
        <f aca="true" t="shared" si="0" ref="F10:F62">ROUNDUP(E10*1.07,1)</f>
        <v>97.39999999999999</v>
      </c>
      <c r="G10" s="111">
        <v>129</v>
      </c>
    </row>
    <row r="11" spans="1:7" ht="12.75">
      <c r="A11" s="538"/>
      <c r="B11" s="19">
        <v>8</v>
      </c>
      <c r="C11" s="19" t="s">
        <v>20</v>
      </c>
      <c r="D11" s="19" t="s">
        <v>18</v>
      </c>
      <c r="E11" s="108">
        <v>91</v>
      </c>
      <c r="F11" s="36">
        <f t="shared" si="0"/>
        <v>97.39999999999999</v>
      </c>
      <c r="G11" s="111">
        <v>129</v>
      </c>
    </row>
    <row r="12" spans="1:7" ht="12.75">
      <c r="A12" s="538"/>
      <c r="B12" s="19">
        <v>10</v>
      </c>
      <c r="C12" s="19" t="s">
        <v>20</v>
      </c>
      <c r="D12" s="19" t="s">
        <v>18</v>
      </c>
      <c r="E12" s="108">
        <v>91</v>
      </c>
      <c r="F12" s="36">
        <f>ROUNDUP(E12*1.07,1)</f>
        <v>97.39999999999999</v>
      </c>
      <c r="G12" s="111">
        <v>129</v>
      </c>
    </row>
    <row r="13" spans="1:7" ht="12.75">
      <c r="A13" s="538"/>
      <c r="B13" s="19">
        <v>12</v>
      </c>
      <c r="C13" s="19" t="s">
        <v>20</v>
      </c>
      <c r="D13" s="19" t="s">
        <v>18</v>
      </c>
      <c r="E13" s="108">
        <v>91</v>
      </c>
      <c r="F13" s="36">
        <f t="shared" si="0"/>
        <v>97.39999999999999</v>
      </c>
      <c r="G13" s="111">
        <v>129</v>
      </c>
    </row>
    <row r="14" spans="1:7" ht="12.75">
      <c r="A14" s="538"/>
      <c r="B14" s="19">
        <v>14</v>
      </c>
      <c r="C14" s="19" t="s">
        <v>20</v>
      </c>
      <c r="D14" s="19" t="s">
        <v>18</v>
      </c>
      <c r="E14" s="108">
        <v>91</v>
      </c>
      <c r="F14" s="36">
        <f t="shared" si="0"/>
        <v>97.39999999999999</v>
      </c>
      <c r="G14" s="111">
        <v>124</v>
      </c>
    </row>
    <row r="15" spans="1:7" ht="12.75">
      <c r="A15" s="538"/>
      <c r="B15" s="19">
        <v>16</v>
      </c>
      <c r="C15" s="19" t="s">
        <v>20</v>
      </c>
      <c r="D15" s="19" t="s">
        <v>18</v>
      </c>
      <c r="E15" s="108">
        <v>91</v>
      </c>
      <c r="F15" s="36">
        <f t="shared" si="0"/>
        <v>97.39999999999999</v>
      </c>
      <c r="G15" s="111">
        <v>124</v>
      </c>
    </row>
    <row r="16" spans="1:7" ht="12.75">
      <c r="A16" s="538"/>
      <c r="B16" s="19">
        <v>18</v>
      </c>
      <c r="C16" s="19" t="s">
        <v>20</v>
      </c>
      <c r="D16" s="19" t="s">
        <v>18</v>
      </c>
      <c r="E16" s="108">
        <v>91</v>
      </c>
      <c r="F16" s="36">
        <f t="shared" si="0"/>
        <v>97.39999999999999</v>
      </c>
      <c r="G16" s="111">
        <v>124</v>
      </c>
    </row>
    <row r="17" spans="1:7" ht="12.75">
      <c r="A17" s="538"/>
      <c r="B17" s="19">
        <v>20</v>
      </c>
      <c r="C17" s="19" t="s">
        <v>20</v>
      </c>
      <c r="D17" s="19" t="s">
        <v>18</v>
      </c>
      <c r="E17" s="108">
        <v>91</v>
      </c>
      <c r="F17" s="36">
        <f t="shared" si="0"/>
        <v>97.39999999999999</v>
      </c>
      <c r="G17" s="111">
        <v>124</v>
      </c>
    </row>
    <row r="18" spans="1:7" ht="12.75">
      <c r="A18" s="538"/>
      <c r="B18" s="19">
        <v>22</v>
      </c>
      <c r="C18" s="19" t="s">
        <v>20</v>
      </c>
      <c r="D18" s="19" t="s">
        <v>18</v>
      </c>
      <c r="E18" s="108">
        <v>91</v>
      </c>
      <c r="F18" s="36">
        <f>ROUNDUP(E18*1.07,1)</f>
        <v>97.39999999999999</v>
      </c>
      <c r="G18" s="111">
        <v>124</v>
      </c>
    </row>
    <row r="19" spans="1:7" ht="13.5" thickBot="1">
      <c r="A19" s="542"/>
      <c r="B19" s="59">
        <v>25</v>
      </c>
      <c r="C19" s="59" t="s">
        <v>20</v>
      </c>
      <c r="D19" s="59" t="s">
        <v>18</v>
      </c>
      <c r="E19" s="109">
        <v>91</v>
      </c>
      <c r="F19" s="61">
        <f t="shared" si="0"/>
        <v>97.39999999999999</v>
      </c>
      <c r="G19" s="112">
        <v>124</v>
      </c>
    </row>
    <row r="20" spans="1:7" ht="15" customHeight="1">
      <c r="A20" s="507" t="s">
        <v>110</v>
      </c>
      <c r="B20" s="69">
        <v>4</v>
      </c>
      <c r="C20" s="76" t="s">
        <v>20</v>
      </c>
      <c r="D20" s="76" t="s">
        <v>18</v>
      </c>
      <c r="E20" s="220">
        <v>81</v>
      </c>
      <c r="F20" s="200">
        <f t="shared" si="0"/>
        <v>86.69999999999999</v>
      </c>
      <c r="G20" s="453">
        <v>124</v>
      </c>
    </row>
    <row r="21" spans="1:7" ht="12.75">
      <c r="A21" s="508"/>
      <c r="B21" s="45">
        <v>5</v>
      </c>
      <c r="C21" s="19" t="s">
        <v>20</v>
      </c>
      <c r="D21" s="19" t="s">
        <v>18</v>
      </c>
      <c r="E21" s="209">
        <v>81</v>
      </c>
      <c r="F21" s="198">
        <f t="shared" si="0"/>
        <v>86.69999999999999</v>
      </c>
      <c r="G21" s="454">
        <v>124</v>
      </c>
    </row>
    <row r="22" spans="1:7" ht="12.75">
      <c r="A22" s="508"/>
      <c r="B22" s="45">
        <v>6</v>
      </c>
      <c r="C22" s="19" t="s">
        <v>20</v>
      </c>
      <c r="D22" s="19" t="s">
        <v>18</v>
      </c>
      <c r="E22" s="209">
        <v>81</v>
      </c>
      <c r="F22" s="198">
        <f t="shared" si="0"/>
        <v>86.69999999999999</v>
      </c>
      <c r="G22" s="454">
        <v>124</v>
      </c>
    </row>
    <row r="23" spans="1:7" ht="12.75">
      <c r="A23" s="508"/>
      <c r="B23" s="45">
        <v>8</v>
      </c>
      <c r="C23" s="19" t="s">
        <v>20</v>
      </c>
      <c r="D23" s="19" t="s">
        <v>18</v>
      </c>
      <c r="E23" s="209">
        <v>81</v>
      </c>
      <c r="F23" s="198">
        <f t="shared" si="0"/>
        <v>86.69999999999999</v>
      </c>
      <c r="G23" s="454">
        <v>124</v>
      </c>
    </row>
    <row r="24" spans="1:7" ht="12.75">
      <c r="A24" s="508"/>
      <c r="B24" s="45">
        <v>10</v>
      </c>
      <c r="C24" s="19" t="s">
        <v>20</v>
      </c>
      <c r="D24" s="19" t="s">
        <v>18</v>
      </c>
      <c r="E24" s="209">
        <v>81</v>
      </c>
      <c r="F24" s="198">
        <f t="shared" si="0"/>
        <v>86.69999999999999</v>
      </c>
      <c r="G24" s="454">
        <v>124</v>
      </c>
    </row>
    <row r="25" spans="1:7" ht="12.75">
      <c r="A25" s="508"/>
      <c r="B25" s="45">
        <v>12</v>
      </c>
      <c r="C25" s="19" t="s">
        <v>20</v>
      </c>
      <c r="D25" s="19" t="s">
        <v>18</v>
      </c>
      <c r="E25" s="209">
        <v>81</v>
      </c>
      <c r="F25" s="198">
        <f t="shared" si="0"/>
        <v>86.69999999999999</v>
      </c>
      <c r="G25" s="454">
        <v>124</v>
      </c>
    </row>
    <row r="26" spans="1:7" ht="12.75">
      <c r="A26" s="508"/>
      <c r="B26" s="45">
        <v>14</v>
      </c>
      <c r="C26" s="19" t="s">
        <v>20</v>
      </c>
      <c r="D26" s="19" t="s">
        <v>18</v>
      </c>
      <c r="E26" s="209">
        <v>81</v>
      </c>
      <c r="F26" s="198">
        <f t="shared" si="0"/>
        <v>86.69999999999999</v>
      </c>
      <c r="G26" s="454">
        <v>124</v>
      </c>
    </row>
    <row r="27" spans="1:7" ht="12.75">
      <c r="A27" s="508"/>
      <c r="B27" s="45">
        <v>16</v>
      </c>
      <c r="C27" s="19" t="s">
        <v>20</v>
      </c>
      <c r="D27" s="19" t="s">
        <v>18</v>
      </c>
      <c r="E27" s="209">
        <v>81</v>
      </c>
      <c r="F27" s="198">
        <f t="shared" si="0"/>
        <v>86.69999999999999</v>
      </c>
      <c r="G27" s="454">
        <v>124</v>
      </c>
    </row>
    <row r="28" spans="1:7" ht="12.75">
      <c r="A28" s="508"/>
      <c r="B28" s="45">
        <v>18</v>
      </c>
      <c r="C28" s="19" t="s">
        <v>20</v>
      </c>
      <c r="D28" s="19" t="s">
        <v>18</v>
      </c>
      <c r="E28" s="209">
        <v>81</v>
      </c>
      <c r="F28" s="198">
        <f t="shared" si="0"/>
        <v>86.69999999999999</v>
      </c>
      <c r="G28" s="454">
        <v>124</v>
      </c>
    </row>
    <row r="29" spans="1:7" ht="12.75">
      <c r="A29" s="508"/>
      <c r="B29" s="45">
        <v>20</v>
      </c>
      <c r="C29" s="19" t="s">
        <v>20</v>
      </c>
      <c r="D29" s="19" t="s">
        <v>18</v>
      </c>
      <c r="E29" s="209">
        <v>81</v>
      </c>
      <c r="F29" s="198">
        <f t="shared" si="0"/>
        <v>86.69999999999999</v>
      </c>
      <c r="G29" s="454">
        <v>124</v>
      </c>
    </row>
    <row r="30" spans="1:7" ht="12.75">
      <c r="A30" s="508"/>
      <c r="B30" s="45">
        <v>22</v>
      </c>
      <c r="C30" s="19" t="s">
        <v>20</v>
      </c>
      <c r="D30" s="19" t="s">
        <v>18</v>
      </c>
      <c r="E30" s="209">
        <v>81</v>
      </c>
      <c r="F30" s="198">
        <f t="shared" si="0"/>
        <v>86.69999999999999</v>
      </c>
      <c r="G30" s="454">
        <v>124</v>
      </c>
    </row>
    <row r="31" spans="1:7" ht="12.75">
      <c r="A31" s="508"/>
      <c r="B31" s="45">
        <v>25</v>
      </c>
      <c r="C31" s="19" t="s">
        <v>20</v>
      </c>
      <c r="D31" s="19" t="s">
        <v>18</v>
      </c>
      <c r="E31" s="209">
        <v>81</v>
      </c>
      <c r="F31" s="198">
        <f t="shared" si="0"/>
        <v>86.69999999999999</v>
      </c>
      <c r="G31" s="454">
        <v>124</v>
      </c>
    </row>
    <row r="32" spans="1:7" ht="12.75">
      <c r="A32" s="508"/>
      <c r="B32" s="45">
        <v>28</v>
      </c>
      <c r="C32" s="19" t="s">
        <v>20</v>
      </c>
      <c r="D32" s="19" t="s">
        <v>18</v>
      </c>
      <c r="E32" s="209">
        <v>81</v>
      </c>
      <c r="F32" s="198">
        <f t="shared" si="0"/>
        <v>86.69999999999999</v>
      </c>
      <c r="G32" s="454">
        <v>124</v>
      </c>
    </row>
    <row r="33" spans="1:7" ht="13.5" thickBot="1">
      <c r="A33" s="509"/>
      <c r="B33" s="313">
        <v>30</v>
      </c>
      <c r="C33" s="201" t="s">
        <v>20</v>
      </c>
      <c r="D33" s="201" t="s">
        <v>18</v>
      </c>
      <c r="E33" s="314">
        <v>81</v>
      </c>
      <c r="F33" s="315">
        <f t="shared" si="0"/>
        <v>86.69999999999999</v>
      </c>
      <c r="G33" s="455">
        <v>124</v>
      </c>
    </row>
    <row r="34" spans="1:7" ht="15" customHeight="1">
      <c r="A34" s="513" t="s">
        <v>111</v>
      </c>
      <c r="B34" s="62">
        <v>5</v>
      </c>
      <c r="C34" s="57" t="s">
        <v>20</v>
      </c>
      <c r="D34" s="57" t="s">
        <v>18</v>
      </c>
      <c r="E34" s="208">
        <v>141</v>
      </c>
      <c r="F34" s="197">
        <f t="shared" si="0"/>
        <v>150.9</v>
      </c>
      <c r="G34" s="456">
        <v>187</v>
      </c>
    </row>
    <row r="35" spans="1:7" ht="15" customHeight="1">
      <c r="A35" s="507"/>
      <c r="B35" s="69">
        <v>6</v>
      </c>
      <c r="C35" s="76" t="s">
        <v>20</v>
      </c>
      <c r="D35" s="76" t="s">
        <v>18</v>
      </c>
      <c r="E35" s="220">
        <v>141</v>
      </c>
      <c r="F35" s="200">
        <f t="shared" si="0"/>
        <v>150.9</v>
      </c>
      <c r="G35" s="453">
        <v>187</v>
      </c>
    </row>
    <row r="36" spans="1:7" ht="12.75">
      <c r="A36" s="508"/>
      <c r="B36" s="45">
        <v>8</v>
      </c>
      <c r="C36" s="19" t="s">
        <v>20</v>
      </c>
      <c r="D36" s="19" t="s">
        <v>18</v>
      </c>
      <c r="E36" s="209">
        <v>141</v>
      </c>
      <c r="F36" s="198">
        <f t="shared" si="0"/>
        <v>150.9</v>
      </c>
      <c r="G36" s="454">
        <v>187</v>
      </c>
    </row>
    <row r="37" spans="1:7" ht="12.75">
      <c r="A37" s="508"/>
      <c r="B37" s="45">
        <v>10</v>
      </c>
      <c r="C37" s="19" t="s">
        <v>20</v>
      </c>
      <c r="D37" s="19" t="s">
        <v>18</v>
      </c>
      <c r="E37" s="209">
        <v>141</v>
      </c>
      <c r="F37" s="198">
        <f t="shared" si="0"/>
        <v>150.9</v>
      </c>
      <c r="G37" s="454">
        <v>187</v>
      </c>
    </row>
    <row r="38" spans="1:7" ht="12.75">
      <c r="A38" s="508"/>
      <c r="B38" s="45">
        <v>12</v>
      </c>
      <c r="C38" s="19" t="s">
        <v>20</v>
      </c>
      <c r="D38" s="19" t="s">
        <v>18</v>
      </c>
      <c r="E38" s="209">
        <v>141</v>
      </c>
      <c r="F38" s="198">
        <f t="shared" si="0"/>
        <v>150.9</v>
      </c>
      <c r="G38" s="454">
        <v>187</v>
      </c>
    </row>
    <row r="39" spans="1:7" ht="12.75">
      <c r="A39" s="508"/>
      <c r="B39" s="45">
        <v>14</v>
      </c>
      <c r="C39" s="19" t="s">
        <v>20</v>
      </c>
      <c r="D39" s="19" t="s">
        <v>18</v>
      </c>
      <c r="E39" s="209">
        <v>141</v>
      </c>
      <c r="F39" s="198">
        <f t="shared" si="0"/>
        <v>150.9</v>
      </c>
      <c r="G39" s="453">
        <v>187</v>
      </c>
    </row>
    <row r="40" spans="1:7" ht="12.75">
      <c r="A40" s="508"/>
      <c r="B40" s="45">
        <v>16</v>
      </c>
      <c r="C40" s="19" t="s">
        <v>20</v>
      </c>
      <c r="D40" s="19" t="s">
        <v>18</v>
      </c>
      <c r="E40" s="209">
        <v>108</v>
      </c>
      <c r="F40" s="198">
        <f t="shared" si="0"/>
        <v>115.6</v>
      </c>
      <c r="G40" s="454">
        <v>143</v>
      </c>
    </row>
    <row r="41" spans="1:7" ht="12.75">
      <c r="A41" s="508"/>
      <c r="B41" s="45">
        <v>18</v>
      </c>
      <c r="C41" s="19" t="s">
        <v>20</v>
      </c>
      <c r="D41" s="19" t="s">
        <v>18</v>
      </c>
      <c r="E41" s="209">
        <v>108</v>
      </c>
      <c r="F41" s="198">
        <f t="shared" si="0"/>
        <v>115.6</v>
      </c>
      <c r="G41" s="454">
        <v>143</v>
      </c>
    </row>
    <row r="42" spans="1:7" ht="12.75">
      <c r="A42" s="508"/>
      <c r="B42" s="45">
        <v>20</v>
      </c>
      <c r="C42" s="19" t="s">
        <v>20</v>
      </c>
      <c r="D42" s="19" t="s">
        <v>18</v>
      </c>
      <c r="E42" s="209">
        <v>108</v>
      </c>
      <c r="F42" s="198">
        <f t="shared" si="0"/>
        <v>115.6</v>
      </c>
      <c r="G42" s="454">
        <v>143</v>
      </c>
    </row>
    <row r="43" spans="1:7" ht="12.75">
      <c r="A43" s="508"/>
      <c r="B43" s="45">
        <v>22</v>
      </c>
      <c r="C43" s="19" t="s">
        <v>20</v>
      </c>
      <c r="D43" s="19" t="s">
        <v>18</v>
      </c>
      <c r="E43" s="209">
        <v>108</v>
      </c>
      <c r="F43" s="198">
        <f t="shared" si="0"/>
        <v>115.6</v>
      </c>
      <c r="G43" s="454">
        <v>143</v>
      </c>
    </row>
    <row r="44" spans="1:7" ht="13.5" thickBot="1">
      <c r="A44" s="510"/>
      <c r="B44" s="63">
        <v>25</v>
      </c>
      <c r="C44" s="59" t="s">
        <v>20</v>
      </c>
      <c r="D44" s="59" t="s">
        <v>18</v>
      </c>
      <c r="E44" s="219">
        <v>108</v>
      </c>
      <c r="F44" s="199">
        <f t="shared" si="0"/>
        <v>115.6</v>
      </c>
      <c r="G44" s="454">
        <v>143</v>
      </c>
    </row>
    <row r="45" spans="1:7" ht="12.75">
      <c r="A45" s="539" t="s">
        <v>112</v>
      </c>
      <c r="B45" s="69">
        <v>0.5</v>
      </c>
      <c r="C45" s="69" t="s">
        <v>20</v>
      </c>
      <c r="D45" s="69" t="s">
        <v>18</v>
      </c>
      <c r="E45" s="220">
        <v>105</v>
      </c>
      <c r="F45" s="200">
        <f t="shared" si="0"/>
        <v>112.39999999999999</v>
      </c>
      <c r="G45" s="453">
        <v>135</v>
      </c>
    </row>
    <row r="46" spans="1:7" ht="12.75">
      <c r="A46" s="540"/>
      <c r="B46" s="45">
        <v>0.6</v>
      </c>
      <c r="C46" s="45" t="s">
        <v>20</v>
      </c>
      <c r="D46" s="45" t="s">
        <v>18</v>
      </c>
      <c r="E46" s="209">
        <v>105</v>
      </c>
      <c r="F46" s="198">
        <f t="shared" si="0"/>
        <v>112.39999999999999</v>
      </c>
      <c r="G46" s="453">
        <v>135</v>
      </c>
    </row>
    <row r="47" spans="1:7" ht="12.75">
      <c r="A47" s="540"/>
      <c r="B47" s="69">
        <v>0.8</v>
      </c>
      <c r="C47" s="69" t="s">
        <v>20</v>
      </c>
      <c r="D47" s="69" t="s">
        <v>18</v>
      </c>
      <c r="E47" s="220">
        <v>84</v>
      </c>
      <c r="F47" s="200">
        <f t="shared" si="0"/>
        <v>89.89999999999999</v>
      </c>
      <c r="G47" s="453">
        <v>111</v>
      </c>
    </row>
    <row r="48" spans="1:7" ht="12.75" customHeight="1">
      <c r="A48" s="540"/>
      <c r="B48" s="69">
        <v>1</v>
      </c>
      <c r="C48" s="69" t="s">
        <v>20</v>
      </c>
      <c r="D48" s="69" t="s">
        <v>18</v>
      </c>
      <c r="E48" s="220">
        <v>84</v>
      </c>
      <c r="F48" s="212">
        <f t="shared" si="0"/>
        <v>89.89999999999999</v>
      </c>
      <c r="G48" s="457">
        <v>111</v>
      </c>
    </row>
    <row r="49" spans="1:7" ht="12.75" customHeight="1">
      <c r="A49" s="540"/>
      <c r="B49" s="45">
        <v>1.5</v>
      </c>
      <c r="C49" s="45" t="s">
        <v>20</v>
      </c>
      <c r="D49" s="45" t="s">
        <v>18</v>
      </c>
      <c r="E49" s="209">
        <v>75</v>
      </c>
      <c r="F49" s="213">
        <f t="shared" si="0"/>
        <v>80.3</v>
      </c>
      <c r="G49" s="458">
        <v>100</v>
      </c>
    </row>
    <row r="50" spans="1:7" ht="12.75" customHeight="1">
      <c r="A50" s="540"/>
      <c r="B50" s="45">
        <v>2</v>
      </c>
      <c r="C50" s="45" t="s">
        <v>20</v>
      </c>
      <c r="D50" s="45" t="s">
        <v>18</v>
      </c>
      <c r="E50" s="209">
        <v>75</v>
      </c>
      <c r="F50" s="213">
        <f t="shared" si="0"/>
        <v>80.3</v>
      </c>
      <c r="G50" s="458">
        <v>100</v>
      </c>
    </row>
    <row r="51" spans="1:7" ht="13.5" customHeight="1">
      <c r="A51" s="540"/>
      <c r="B51" s="45">
        <v>3</v>
      </c>
      <c r="C51" s="45" t="s">
        <v>20</v>
      </c>
      <c r="D51" s="45" t="s">
        <v>18</v>
      </c>
      <c r="E51" s="209">
        <v>75</v>
      </c>
      <c r="F51" s="213">
        <f t="shared" si="0"/>
        <v>80.3</v>
      </c>
      <c r="G51" s="458">
        <v>100</v>
      </c>
    </row>
    <row r="52" spans="1:7" ht="12.75">
      <c r="A52" s="540"/>
      <c r="B52" s="45">
        <v>4</v>
      </c>
      <c r="C52" s="45" t="s">
        <v>20</v>
      </c>
      <c r="D52" s="45" t="s">
        <v>18</v>
      </c>
      <c r="E52" s="209">
        <v>75</v>
      </c>
      <c r="F52" s="213">
        <f t="shared" si="0"/>
        <v>80.3</v>
      </c>
      <c r="G52" s="458">
        <v>100</v>
      </c>
    </row>
    <row r="53" spans="1:7" ht="12.75">
      <c r="A53" s="540"/>
      <c r="B53" s="45">
        <v>5</v>
      </c>
      <c r="C53" s="45" t="s">
        <v>20</v>
      </c>
      <c r="D53" s="45" t="s">
        <v>18</v>
      </c>
      <c r="E53" s="209">
        <v>75</v>
      </c>
      <c r="F53" s="213">
        <f t="shared" si="0"/>
        <v>80.3</v>
      </c>
      <c r="G53" s="458">
        <v>100</v>
      </c>
    </row>
    <row r="54" spans="1:7" ht="13.5" thickBot="1">
      <c r="A54" s="540"/>
      <c r="B54" s="313">
        <v>6</v>
      </c>
      <c r="C54" s="313" t="s">
        <v>20</v>
      </c>
      <c r="D54" s="313" t="s">
        <v>18</v>
      </c>
      <c r="E54" s="314">
        <v>75</v>
      </c>
      <c r="F54" s="316">
        <f t="shared" si="0"/>
        <v>80.3</v>
      </c>
      <c r="G54" s="459">
        <v>100</v>
      </c>
    </row>
    <row r="55" spans="1:7" ht="12.75" customHeight="1">
      <c r="A55" s="513" t="s">
        <v>113</v>
      </c>
      <c r="B55" s="62">
        <v>0.5</v>
      </c>
      <c r="C55" s="62" t="s">
        <v>20</v>
      </c>
      <c r="D55" s="62" t="s">
        <v>18</v>
      </c>
      <c r="E55" s="208">
        <v>111</v>
      </c>
      <c r="F55" s="197">
        <f t="shared" si="0"/>
        <v>118.8</v>
      </c>
      <c r="G55" s="460">
        <v>143</v>
      </c>
    </row>
    <row r="56" spans="1:7" ht="12.75" customHeight="1">
      <c r="A56" s="508"/>
      <c r="B56" s="45">
        <v>0.6</v>
      </c>
      <c r="C56" s="45" t="s">
        <v>20</v>
      </c>
      <c r="D56" s="45" t="s">
        <v>18</v>
      </c>
      <c r="E56" s="209">
        <v>111</v>
      </c>
      <c r="F56" s="198">
        <f t="shared" si="0"/>
        <v>118.8</v>
      </c>
      <c r="G56" s="454">
        <v>143</v>
      </c>
    </row>
    <row r="57" spans="1:7" ht="12.75" customHeight="1">
      <c r="A57" s="508"/>
      <c r="B57" s="45">
        <v>0.8</v>
      </c>
      <c r="C57" s="45" t="s">
        <v>20</v>
      </c>
      <c r="D57" s="45" t="s">
        <v>18</v>
      </c>
      <c r="E57" s="209">
        <v>88</v>
      </c>
      <c r="F57" s="198">
        <f t="shared" si="0"/>
        <v>94.19999999999999</v>
      </c>
      <c r="G57" s="454">
        <v>116</v>
      </c>
    </row>
    <row r="58" spans="1:7" ht="12.75" customHeight="1">
      <c r="A58" s="508"/>
      <c r="B58" s="45">
        <v>1</v>
      </c>
      <c r="C58" s="45" t="s">
        <v>20</v>
      </c>
      <c r="D58" s="45" t="s">
        <v>18</v>
      </c>
      <c r="E58" s="209">
        <v>88</v>
      </c>
      <c r="F58" s="198">
        <f t="shared" si="0"/>
        <v>94.19999999999999</v>
      </c>
      <c r="G58" s="454">
        <v>116</v>
      </c>
    </row>
    <row r="59" spans="1:7" ht="12.75" customHeight="1">
      <c r="A59" s="508"/>
      <c r="B59" s="45">
        <v>1.5</v>
      </c>
      <c r="C59" s="45" t="s">
        <v>20</v>
      </c>
      <c r="D59" s="45" t="s">
        <v>18</v>
      </c>
      <c r="E59" s="209">
        <v>80</v>
      </c>
      <c r="F59" s="198">
        <f t="shared" si="0"/>
        <v>85.6</v>
      </c>
      <c r="G59" s="454">
        <v>105</v>
      </c>
    </row>
    <row r="60" spans="1:7" ht="12.75" customHeight="1">
      <c r="A60" s="508"/>
      <c r="B60" s="45">
        <v>2</v>
      </c>
      <c r="C60" s="45" t="s">
        <v>20</v>
      </c>
      <c r="D60" s="45" t="s">
        <v>18</v>
      </c>
      <c r="E60" s="209">
        <v>80</v>
      </c>
      <c r="F60" s="198">
        <f t="shared" si="0"/>
        <v>85.6</v>
      </c>
      <c r="G60" s="454">
        <v>105</v>
      </c>
    </row>
    <row r="61" spans="1:7" ht="12.75">
      <c r="A61" s="508"/>
      <c r="B61" s="45">
        <v>3</v>
      </c>
      <c r="C61" s="45" t="s">
        <v>20</v>
      </c>
      <c r="D61" s="45" t="s">
        <v>18</v>
      </c>
      <c r="E61" s="209">
        <v>80</v>
      </c>
      <c r="F61" s="198">
        <f t="shared" si="0"/>
        <v>85.6</v>
      </c>
      <c r="G61" s="454">
        <v>105</v>
      </c>
    </row>
    <row r="62" spans="1:7" ht="13.5" thickBot="1">
      <c r="A62" s="510"/>
      <c r="B62" s="63">
        <v>4</v>
      </c>
      <c r="C62" s="63" t="s">
        <v>20</v>
      </c>
      <c r="D62" s="63" t="s">
        <v>18</v>
      </c>
      <c r="E62" s="219">
        <v>80</v>
      </c>
      <c r="F62" s="199">
        <f t="shared" si="0"/>
        <v>85.6</v>
      </c>
      <c r="G62" s="461">
        <v>105</v>
      </c>
    </row>
    <row r="63" spans="1:7" ht="17.25" customHeight="1">
      <c r="A63" s="538" t="s">
        <v>16</v>
      </c>
      <c r="B63" s="76" t="s">
        <v>14</v>
      </c>
      <c r="C63" s="76" t="s">
        <v>20</v>
      </c>
      <c r="D63" s="76" t="s">
        <v>19</v>
      </c>
      <c r="E63" s="322">
        <v>712</v>
      </c>
      <c r="F63" s="70">
        <f>ROUNDUP(E63*1.07,1)</f>
        <v>761.9</v>
      </c>
      <c r="G63" s="140">
        <v>997</v>
      </c>
    </row>
    <row r="64" spans="1:7" ht="17.25" customHeight="1" thickBot="1">
      <c r="A64" s="538"/>
      <c r="B64" s="201" t="s">
        <v>15</v>
      </c>
      <c r="C64" s="201" t="s">
        <v>20</v>
      </c>
      <c r="D64" s="201" t="s">
        <v>19</v>
      </c>
      <c r="E64" s="397">
        <v>855</v>
      </c>
      <c r="F64" s="244">
        <f>ROUNDUP(E64*1.07,1)</f>
        <v>914.9</v>
      </c>
      <c r="G64" s="317">
        <v>1197</v>
      </c>
    </row>
    <row r="65" spans="1:7" ht="12.75">
      <c r="A65" s="513" t="s">
        <v>244</v>
      </c>
      <c r="B65" s="62">
        <v>3</v>
      </c>
      <c r="C65" s="62" t="s">
        <v>20</v>
      </c>
      <c r="D65" s="62" t="s">
        <v>18</v>
      </c>
      <c r="E65" s="449">
        <v>41.5</v>
      </c>
      <c r="F65" s="197">
        <f aca="true" t="shared" si="1" ref="F65:F70">ROUNDUP(E65*1.07,1)</f>
        <v>44.5</v>
      </c>
      <c r="G65" s="456">
        <v>51</v>
      </c>
    </row>
    <row r="66" spans="1:7" ht="12.75">
      <c r="A66" s="508"/>
      <c r="B66" s="45">
        <v>4</v>
      </c>
      <c r="C66" s="45" t="s">
        <v>20</v>
      </c>
      <c r="D66" s="45" t="s">
        <v>18</v>
      </c>
      <c r="E66" s="209">
        <v>41.5</v>
      </c>
      <c r="F66" s="198">
        <f t="shared" si="1"/>
        <v>44.5</v>
      </c>
      <c r="G66" s="454">
        <v>51</v>
      </c>
    </row>
    <row r="67" spans="1:7" ht="12.75">
      <c r="A67" s="508"/>
      <c r="B67" s="45">
        <v>5</v>
      </c>
      <c r="C67" s="45" t="s">
        <v>20</v>
      </c>
      <c r="D67" s="45" t="s">
        <v>18</v>
      </c>
      <c r="E67" s="209">
        <v>41.5</v>
      </c>
      <c r="F67" s="198">
        <f t="shared" si="1"/>
        <v>44.5</v>
      </c>
      <c r="G67" s="454">
        <v>51</v>
      </c>
    </row>
    <row r="68" spans="1:7" ht="12.75">
      <c r="A68" s="508"/>
      <c r="B68" s="45">
        <v>6</v>
      </c>
      <c r="C68" s="45" t="s">
        <v>20</v>
      </c>
      <c r="D68" s="45" t="s">
        <v>18</v>
      </c>
      <c r="E68" s="209">
        <v>41.5</v>
      </c>
      <c r="F68" s="198">
        <f t="shared" si="1"/>
        <v>44.5</v>
      </c>
      <c r="G68" s="454">
        <v>51</v>
      </c>
    </row>
    <row r="69" spans="1:7" ht="12.75">
      <c r="A69" s="508"/>
      <c r="B69" s="45">
        <v>8</v>
      </c>
      <c r="C69" s="45" t="s">
        <v>20</v>
      </c>
      <c r="D69" s="45" t="s">
        <v>18</v>
      </c>
      <c r="E69" s="209">
        <v>44.9</v>
      </c>
      <c r="F69" s="198">
        <f t="shared" si="1"/>
        <v>48.1</v>
      </c>
      <c r="G69" s="454">
        <v>57</v>
      </c>
    </row>
    <row r="70" spans="1:7" ht="13.5" thickBot="1">
      <c r="A70" s="509"/>
      <c r="B70" s="313">
        <v>10</v>
      </c>
      <c r="C70" s="313" t="s">
        <v>20</v>
      </c>
      <c r="D70" s="313" t="s">
        <v>18</v>
      </c>
      <c r="E70" s="314">
        <v>44.9</v>
      </c>
      <c r="F70" s="315">
        <f t="shared" si="1"/>
        <v>48.1</v>
      </c>
      <c r="G70" s="455">
        <v>57</v>
      </c>
    </row>
    <row r="71" spans="1:7" ht="13.5" thickBot="1">
      <c r="A71" s="450" t="s">
        <v>245</v>
      </c>
      <c r="B71" s="451"/>
      <c r="C71" s="451"/>
      <c r="D71" s="451" t="s">
        <v>18</v>
      </c>
      <c r="E71" s="210">
        <v>17.5</v>
      </c>
      <c r="F71" s="196">
        <f>ROUNDUP(E71*1.07,1)</f>
        <v>18.8</v>
      </c>
      <c r="G71" s="452">
        <v>21</v>
      </c>
    </row>
  </sheetData>
  <sheetProtection/>
  <mergeCells count="12">
    <mergeCell ref="A9:A19"/>
    <mergeCell ref="A2:G2"/>
    <mergeCell ref="A4:A5"/>
    <mergeCell ref="B4:C5"/>
    <mergeCell ref="D4:D5"/>
    <mergeCell ref="A6:A8"/>
    <mergeCell ref="A65:A70"/>
    <mergeCell ref="A20:A33"/>
    <mergeCell ref="A34:A44"/>
    <mergeCell ref="A55:A62"/>
    <mergeCell ref="A63:A64"/>
    <mergeCell ref="A45:A54"/>
  </mergeCells>
  <printOptions/>
  <pageMargins left="0.7" right="0.7" top="0.28" bottom="0.57" header="0.14" footer="0.3"/>
  <pageSetup fitToHeight="1" fitToWidth="1" horizontalDpi="600" verticalDpi="600" orientation="portrait" paperSize="9" scale="71" r:id="rId3"/>
  <legacyDrawing r:id="rId2"/>
  <oleObjects>
    <oleObject progId="CorelDRAW.Graphic.12" shapeId="17792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F290"/>
  <sheetViews>
    <sheetView view="pageBreakPreview" zoomScaleSheetLayoutView="100" workbookViewId="0" topLeftCell="A1">
      <selection activeCell="C1" sqref="A1:E4"/>
    </sheetView>
  </sheetViews>
  <sheetFormatPr defaultColWidth="9.00390625" defaultRowHeight="12.75"/>
  <cols>
    <col min="1" max="1" width="9.75390625" style="9" bestFit="1" customWidth="1"/>
    <col min="2" max="2" width="14.125" style="9" customWidth="1"/>
    <col min="3" max="3" width="15.00390625" style="371" customWidth="1"/>
    <col min="4" max="4" width="15.25390625" style="0" customWidth="1"/>
    <col min="5" max="5" width="16.625" style="387" bestFit="1" customWidth="1"/>
  </cols>
  <sheetData>
    <row r="1" spans="3:5" ht="12.75">
      <c r="C1" s="10"/>
      <c r="E1" s="10"/>
    </row>
    <row r="2" spans="1:5" ht="18.75">
      <c r="A2" s="552" t="s">
        <v>224</v>
      </c>
      <c r="B2" s="552"/>
      <c r="C2" s="552"/>
      <c r="D2" s="552"/>
      <c r="E2" s="552"/>
    </row>
    <row r="3" spans="1:5" ht="15" customHeight="1" thickBot="1">
      <c r="A3" s="553" t="s">
        <v>50</v>
      </c>
      <c r="B3" s="553"/>
      <c r="C3" s="553"/>
      <c r="D3" s="553"/>
      <c r="E3" s="553"/>
    </row>
    <row r="4" spans="1:5" ht="28.5" customHeight="1">
      <c r="A4" s="554" t="s">
        <v>9</v>
      </c>
      <c r="B4" s="555"/>
      <c r="C4" s="367" t="s">
        <v>77</v>
      </c>
      <c r="D4" s="129" t="s">
        <v>289</v>
      </c>
      <c r="E4" s="376" t="s">
        <v>287</v>
      </c>
    </row>
    <row r="5" spans="1:5" ht="15" thickBot="1">
      <c r="A5" s="262" t="s">
        <v>29</v>
      </c>
      <c r="B5" s="41" t="s">
        <v>30</v>
      </c>
      <c r="C5" s="368" t="s">
        <v>68</v>
      </c>
      <c r="D5" s="42" t="s">
        <v>69</v>
      </c>
      <c r="E5" s="377" t="s">
        <v>288</v>
      </c>
    </row>
    <row r="6" spans="1:5" ht="12.75">
      <c r="A6" s="114" t="s">
        <v>31</v>
      </c>
      <c r="B6" s="115">
        <v>665</v>
      </c>
      <c r="C6" s="369">
        <v>13.2</v>
      </c>
      <c r="D6" s="116">
        <f aca="true" t="shared" si="0" ref="D6:D69">ROUNDUP(C6*1.07,1)</f>
        <v>14.2</v>
      </c>
      <c r="E6" s="378">
        <v>22</v>
      </c>
    </row>
    <row r="7" spans="1:5" ht="12.75">
      <c r="A7" s="117" t="s">
        <v>31</v>
      </c>
      <c r="B7" s="24">
        <v>833</v>
      </c>
      <c r="C7" s="362">
        <v>15.4</v>
      </c>
      <c r="D7" s="4">
        <f t="shared" si="0"/>
        <v>16.5</v>
      </c>
      <c r="E7" s="379">
        <v>21</v>
      </c>
    </row>
    <row r="8" spans="1:5" ht="12.75">
      <c r="A8" s="117" t="s">
        <v>31</v>
      </c>
      <c r="B8" s="24">
        <v>850</v>
      </c>
      <c r="C8" s="362">
        <v>16</v>
      </c>
      <c r="D8" s="4">
        <f t="shared" si="0"/>
        <v>17.200000000000003</v>
      </c>
      <c r="E8" s="379">
        <v>22</v>
      </c>
    </row>
    <row r="9" spans="1:5" ht="12.75">
      <c r="A9" s="117" t="s">
        <v>31</v>
      </c>
      <c r="B9" s="24">
        <v>875</v>
      </c>
      <c r="C9" s="362">
        <v>16.5</v>
      </c>
      <c r="D9" s="4">
        <f t="shared" si="0"/>
        <v>17.700000000000003</v>
      </c>
      <c r="E9" s="379">
        <v>24</v>
      </c>
    </row>
    <row r="10" spans="1:5" ht="12.75">
      <c r="A10" s="117" t="s">
        <v>31</v>
      </c>
      <c r="B10" s="24">
        <v>933</v>
      </c>
      <c r="C10" s="362">
        <v>17.1</v>
      </c>
      <c r="D10" s="4">
        <f t="shared" si="0"/>
        <v>18.3</v>
      </c>
      <c r="E10" s="379">
        <v>25</v>
      </c>
    </row>
    <row r="11" spans="1:5" ht="12.75">
      <c r="A11" s="117" t="s">
        <v>31</v>
      </c>
      <c r="B11" s="24">
        <v>950</v>
      </c>
      <c r="C11" s="362">
        <v>17.6</v>
      </c>
      <c r="D11" s="4">
        <f t="shared" si="0"/>
        <v>18.900000000000002</v>
      </c>
      <c r="E11" s="379">
        <v>25</v>
      </c>
    </row>
    <row r="12" spans="1:5" ht="12.75">
      <c r="A12" s="117" t="s">
        <v>31</v>
      </c>
      <c r="B12" s="24">
        <v>1018</v>
      </c>
      <c r="C12" s="362">
        <v>18.7</v>
      </c>
      <c r="D12" s="4">
        <f t="shared" si="0"/>
        <v>20.1</v>
      </c>
      <c r="E12" s="379">
        <v>26</v>
      </c>
    </row>
    <row r="13" spans="1:5" ht="12.75">
      <c r="A13" s="117" t="s">
        <v>31</v>
      </c>
      <c r="B13" s="24">
        <v>1030</v>
      </c>
      <c r="C13" s="362">
        <v>19.8</v>
      </c>
      <c r="D13" s="4">
        <f t="shared" si="0"/>
        <v>21.200000000000003</v>
      </c>
      <c r="E13" s="379">
        <v>27</v>
      </c>
    </row>
    <row r="14" spans="1:5" ht="12.75">
      <c r="A14" s="117" t="s">
        <v>31</v>
      </c>
      <c r="B14" s="24">
        <v>1150</v>
      </c>
      <c r="C14" s="362">
        <v>22</v>
      </c>
      <c r="D14" s="4">
        <f t="shared" si="0"/>
        <v>23.6</v>
      </c>
      <c r="E14" s="379">
        <v>30</v>
      </c>
    </row>
    <row r="15" spans="1:5" ht="12.75">
      <c r="A15" s="117" t="s">
        <v>31</v>
      </c>
      <c r="B15" s="24">
        <v>1220</v>
      </c>
      <c r="C15" s="362">
        <v>23.1</v>
      </c>
      <c r="D15" s="4">
        <f t="shared" si="0"/>
        <v>24.8</v>
      </c>
      <c r="E15" s="379">
        <v>31</v>
      </c>
    </row>
    <row r="16" spans="1:5" ht="12.75">
      <c r="A16" s="117" t="s">
        <v>31</v>
      </c>
      <c r="B16" s="24">
        <v>1250</v>
      </c>
      <c r="C16" s="362">
        <v>23.1</v>
      </c>
      <c r="D16" s="4">
        <f t="shared" si="0"/>
        <v>24.8</v>
      </c>
      <c r="E16" s="379">
        <v>31</v>
      </c>
    </row>
    <row r="17" spans="1:5" ht="12.75">
      <c r="A17" s="117" t="s">
        <v>31</v>
      </c>
      <c r="B17" s="24">
        <v>1280</v>
      </c>
      <c r="C17" s="362">
        <v>24.2</v>
      </c>
      <c r="D17" s="4">
        <f>ROUNDUP(C17*1.07,1)</f>
        <v>25.900000000000002</v>
      </c>
      <c r="E17" s="379">
        <v>33</v>
      </c>
    </row>
    <row r="18" spans="1:5" ht="13.5" thickBot="1">
      <c r="A18" s="118" t="s">
        <v>31</v>
      </c>
      <c r="B18" s="119">
        <v>1320</v>
      </c>
      <c r="C18" s="362">
        <v>24.8</v>
      </c>
      <c r="D18" s="120">
        <f t="shared" si="0"/>
        <v>26.6</v>
      </c>
      <c r="E18" s="379">
        <v>35</v>
      </c>
    </row>
    <row r="19" spans="1:5" s="12" customFormat="1" ht="6.75" customHeight="1" thickBot="1">
      <c r="A19" s="556"/>
      <c r="B19" s="556"/>
      <c r="C19" s="556"/>
      <c r="D19" s="556"/>
      <c r="E19" s="556"/>
    </row>
    <row r="20" spans="1:5" ht="12.75">
      <c r="A20" s="121" t="s">
        <v>121</v>
      </c>
      <c r="B20" s="122">
        <v>820</v>
      </c>
      <c r="C20" s="362">
        <v>16</v>
      </c>
      <c r="D20" s="116">
        <f t="shared" si="0"/>
        <v>17.200000000000003</v>
      </c>
      <c r="E20" s="380">
        <v>22</v>
      </c>
    </row>
    <row r="21" spans="1:5" ht="13.5" thickBot="1">
      <c r="A21" s="118" t="s">
        <v>121</v>
      </c>
      <c r="B21" s="119">
        <v>944</v>
      </c>
      <c r="C21" s="362">
        <v>18.7</v>
      </c>
      <c r="D21" s="120">
        <f t="shared" si="0"/>
        <v>20.1</v>
      </c>
      <c r="E21" s="379">
        <v>26</v>
      </c>
    </row>
    <row r="22" spans="1:5" s="12" customFormat="1" ht="6.75" customHeight="1" thickBot="1">
      <c r="A22" s="556"/>
      <c r="B22" s="556"/>
      <c r="C22" s="556"/>
      <c r="D22" s="556"/>
      <c r="E22" s="556"/>
    </row>
    <row r="23" spans="1:5" ht="12.75">
      <c r="A23" s="121" t="s">
        <v>32</v>
      </c>
      <c r="B23" s="122">
        <v>750</v>
      </c>
      <c r="C23" s="361">
        <v>17.6</v>
      </c>
      <c r="D23" s="116">
        <f t="shared" si="0"/>
        <v>18.900000000000002</v>
      </c>
      <c r="E23" s="381">
        <v>26</v>
      </c>
    </row>
    <row r="24" spans="1:5" ht="12.75">
      <c r="A24" s="117" t="s">
        <v>32</v>
      </c>
      <c r="B24" s="24">
        <v>900</v>
      </c>
      <c r="C24" s="362">
        <v>19.8</v>
      </c>
      <c r="D24" s="4">
        <f t="shared" si="0"/>
        <v>21.200000000000003</v>
      </c>
      <c r="E24" s="382">
        <v>27</v>
      </c>
    </row>
    <row r="25" spans="1:6" ht="12.75">
      <c r="A25" s="117" t="s">
        <v>32</v>
      </c>
      <c r="B25" s="24">
        <v>950</v>
      </c>
      <c r="C25" s="362">
        <v>20.9</v>
      </c>
      <c r="D25" s="4">
        <f t="shared" si="0"/>
        <v>22.400000000000002</v>
      </c>
      <c r="E25" s="382">
        <v>29</v>
      </c>
      <c r="F25" s="10"/>
    </row>
    <row r="26" spans="1:5" ht="12.75">
      <c r="A26" s="117" t="s">
        <v>32</v>
      </c>
      <c r="B26" s="24">
        <v>1045</v>
      </c>
      <c r="C26" s="362">
        <v>24.2</v>
      </c>
      <c r="D26" s="4">
        <f t="shared" si="0"/>
        <v>25.900000000000002</v>
      </c>
      <c r="E26" s="382">
        <v>33</v>
      </c>
    </row>
    <row r="27" spans="1:5" ht="12.75">
      <c r="A27" s="117" t="s">
        <v>32</v>
      </c>
      <c r="B27" s="24">
        <v>1100</v>
      </c>
      <c r="C27" s="362">
        <v>24.2</v>
      </c>
      <c r="D27" s="4">
        <f>ROUNDUP(C27*1.07,1)</f>
        <v>25.900000000000002</v>
      </c>
      <c r="E27" s="382">
        <v>33</v>
      </c>
    </row>
    <row r="28" spans="1:5" ht="12.75">
      <c r="A28" s="117" t="s">
        <v>32</v>
      </c>
      <c r="B28" s="24">
        <v>1120</v>
      </c>
      <c r="C28" s="362">
        <v>25.3</v>
      </c>
      <c r="D28" s="4">
        <f t="shared" si="0"/>
        <v>27.1</v>
      </c>
      <c r="E28" s="382">
        <v>35</v>
      </c>
    </row>
    <row r="29" spans="1:5" ht="12.75">
      <c r="A29" s="117" t="s">
        <v>32</v>
      </c>
      <c r="B29" s="24">
        <v>1180</v>
      </c>
      <c r="C29" s="362">
        <v>26.4</v>
      </c>
      <c r="D29" s="4">
        <f t="shared" si="0"/>
        <v>28.3</v>
      </c>
      <c r="E29" s="382">
        <v>36</v>
      </c>
    </row>
    <row r="30" spans="1:5" ht="12.75">
      <c r="A30" s="117" t="s">
        <v>32</v>
      </c>
      <c r="B30" s="24">
        <v>1150</v>
      </c>
      <c r="C30" s="362">
        <v>25.3</v>
      </c>
      <c r="D30" s="4">
        <f>ROUNDUP(C30*1.07,1)</f>
        <v>27.1</v>
      </c>
      <c r="E30" s="382">
        <v>35</v>
      </c>
    </row>
    <row r="31" spans="1:5" ht="12.75">
      <c r="A31" s="117" t="s">
        <v>32</v>
      </c>
      <c r="B31" s="24">
        <v>1220</v>
      </c>
      <c r="C31" s="362">
        <v>27.5</v>
      </c>
      <c r="D31" s="4">
        <f t="shared" si="0"/>
        <v>29.5</v>
      </c>
      <c r="E31" s="382">
        <v>38</v>
      </c>
    </row>
    <row r="32" spans="1:5" ht="12.75">
      <c r="A32" s="123" t="s">
        <v>32</v>
      </c>
      <c r="B32" s="7">
        <v>1250</v>
      </c>
      <c r="C32" s="362">
        <v>29.2</v>
      </c>
      <c r="D32" s="4">
        <f t="shared" si="0"/>
        <v>31.3</v>
      </c>
      <c r="E32" s="382">
        <v>40</v>
      </c>
    </row>
    <row r="33" spans="1:5" ht="12.75">
      <c r="A33" s="123" t="s">
        <v>32</v>
      </c>
      <c r="B33" s="7">
        <v>1280</v>
      </c>
      <c r="C33" s="362">
        <v>29.7</v>
      </c>
      <c r="D33" s="4">
        <f t="shared" si="0"/>
        <v>31.8</v>
      </c>
      <c r="E33" s="382">
        <v>40</v>
      </c>
    </row>
    <row r="34" spans="1:5" ht="12.75">
      <c r="A34" s="123" t="s">
        <v>32</v>
      </c>
      <c r="B34" s="7">
        <v>1320</v>
      </c>
      <c r="C34" s="362">
        <v>30.8</v>
      </c>
      <c r="D34" s="4">
        <f t="shared" si="0"/>
        <v>33</v>
      </c>
      <c r="E34" s="382">
        <v>42</v>
      </c>
    </row>
    <row r="35" spans="1:5" ht="12.75">
      <c r="A35" s="123" t="s">
        <v>32</v>
      </c>
      <c r="B35" s="7">
        <v>1400</v>
      </c>
      <c r="C35" s="362">
        <v>32.5</v>
      </c>
      <c r="D35" s="4">
        <f t="shared" si="0"/>
        <v>34.800000000000004</v>
      </c>
      <c r="E35" s="382">
        <v>44</v>
      </c>
    </row>
    <row r="36" spans="1:5" ht="12.75">
      <c r="A36" s="123" t="s">
        <v>32</v>
      </c>
      <c r="B36" s="7">
        <v>1450</v>
      </c>
      <c r="C36" s="362">
        <v>33</v>
      </c>
      <c r="D36" s="4">
        <f t="shared" si="0"/>
        <v>35.4</v>
      </c>
      <c r="E36" s="382">
        <v>46</v>
      </c>
    </row>
    <row r="37" spans="1:5" ht="12.75">
      <c r="A37" s="124" t="s">
        <v>32</v>
      </c>
      <c r="B37" s="48">
        <v>1500</v>
      </c>
      <c r="C37" s="366">
        <v>34.7</v>
      </c>
      <c r="D37" s="46">
        <f t="shared" si="0"/>
        <v>37.2</v>
      </c>
      <c r="E37" s="383">
        <v>47</v>
      </c>
    </row>
    <row r="38" spans="1:5" ht="12.75">
      <c r="A38" s="124" t="s">
        <v>32</v>
      </c>
      <c r="B38" s="48">
        <v>1600</v>
      </c>
      <c r="C38" s="366">
        <v>36.3</v>
      </c>
      <c r="D38" s="46">
        <f t="shared" si="0"/>
        <v>38.9</v>
      </c>
      <c r="E38" s="383">
        <v>49</v>
      </c>
    </row>
    <row r="39" spans="1:5" ht="13.5" thickBot="1">
      <c r="A39" s="125" t="s">
        <v>32</v>
      </c>
      <c r="B39" s="126">
        <v>1775</v>
      </c>
      <c r="C39" s="370">
        <v>41.3</v>
      </c>
      <c r="D39" s="120">
        <f t="shared" si="0"/>
        <v>44.2</v>
      </c>
      <c r="E39" s="384">
        <v>55</v>
      </c>
    </row>
    <row r="40" spans="1:5" s="12" customFormat="1" ht="6.75" customHeight="1" thickBot="1">
      <c r="A40" s="566"/>
      <c r="B40" s="566"/>
      <c r="C40" s="566"/>
      <c r="D40" s="566"/>
      <c r="E40" s="566"/>
    </row>
    <row r="41" spans="1:5" ht="12.75">
      <c r="A41" s="127" t="s">
        <v>33</v>
      </c>
      <c r="B41" s="128">
        <v>750</v>
      </c>
      <c r="C41" s="361">
        <v>19</v>
      </c>
      <c r="D41" s="116">
        <f t="shared" si="0"/>
        <v>20.400000000000002</v>
      </c>
      <c r="E41" s="380">
        <v>26</v>
      </c>
    </row>
    <row r="42" spans="1:5" ht="12.75">
      <c r="A42" s="123" t="s">
        <v>33</v>
      </c>
      <c r="B42" s="7">
        <v>1090</v>
      </c>
      <c r="C42" s="362">
        <v>27</v>
      </c>
      <c r="D42" s="4">
        <f t="shared" si="0"/>
        <v>28.900000000000002</v>
      </c>
      <c r="E42" s="379">
        <v>36</v>
      </c>
    </row>
    <row r="43" spans="1:5" ht="13.5" thickBot="1">
      <c r="A43" s="125" t="s">
        <v>33</v>
      </c>
      <c r="B43" s="126">
        <v>1120</v>
      </c>
      <c r="C43" s="370">
        <v>28</v>
      </c>
      <c r="D43" s="120">
        <f t="shared" si="0"/>
        <v>30</v>
      </c>
      <c r="E43" s="398">
        <v>38</v>
      </c>
    </row>
    <row r="44" spans="1:5" s="12" customFormat="1" ht="6.75" customHeight="1" thickBot="1">
      <c r="A44" s="551"/>
      <c r="B44" s="551"/>
      <c r="C44" s="551"/>
      <c r="D44" s="551"/>
      <c r="E44" s="551"/>
    </row>
    <row r="45" spans="1:5" ht="12.75">
      <c r="A45" s="127" t="s">
        <v>34</v>
      </c>
      <c r="B45" s="128">
        <v>887</v>
      </c>
      <c r="C45" s="361">
        <v>27.5</v>
      </c>
      <c r="D45" s="116">
        <f t="shared" si="0"/>
        <v>29.5</v>
      </c>
      <c r="E45" s="380">
        <v>38</v>
      </c>
    </row>
    <row r="46" spans="1:5" ht="12.75">
      <c r="A46" s="123" t="s">
        <v>34</v>
      </c>
      <c r="B46" s="7">
        <v>937</v>
      </c>
      <c r="C46" s="365">
        <v>28.6</v>
      </c>
      <c r="D46" s="4">
        <f t="shared" si="0"/>
        <v>30.700000000000003</v>
      </c>
      <c r="E46" s="385">
        <v>39</v>
      </c>
    </row>
    <row r="47" spans="1:5" ht="12.75">
      <c r="A47" s="123" t="s">
        <v>34</v>
      </c>
      <c r="B47" s="7">
        <v>987</v>
      </c>
      <c r="C47" s="366">
        <v>29.7</v>
      </c>
      <c r="D47" s="4">
        <f t="shared" si="0"/>
        <v>31.8</v>
      </c>
      <c r="E47" s="386">
        <v>40</v>
      </c>
    </row>
    <row r="48" spans="1:5" ht="13.5" thickBot="1">
      <c r="A48" s="125" t="s">
        <v>34</v>
      </c>
      <c r="B48" s="126">
        <v>1037</v>
      </c>
      <c r="C48" s="370">
        <v>30.8</v>
      </c>
      <c r="D48" s="120">
        <f t="shared" si="0"/>
        <v>33</v>
      </c>
      <c r="E48" s="398">
        <v>42</v>
      </c>
    </row>
    <row r="49" spans="1:5" s="12" customFormat="1" ht="6.75" customHeight="1" thickBot="1">
      <c r="A49" s="551"/>
      <c r="B49" s="551"/>
      <c r="C49" s="551"/>
      <c r="D49" s="551"/>
      <c r="E49" s="551"/>
    </row>
    <row r="50" spans="1:5" ht="12.75">
      <c r="A50" s="127" t="s">
        <v>43</v>
      </c>
      <c r="B50" s="128">
        <v>1180</v>
      </c>
      <c r="C50" s="361">
        <v>55.6</v>
      </c>
      <c r="D50" s="116">
        <f t="shared" si="0"/>
        <v>59.5</v>
      </c>
      <c r="E50" s="380">
        <v>76</v>
      </c>
    </row>
    <row r="51" spans="1:5" ht="12.75">
      <c r="A51" s="123" t="s">
        <v>43</v>
      </c>
      <c r="B51" s="7">
        <v>1280</v>
      </c>
      <c r="C51" s="362">
        <v>60.4</v>
      </c>
      <c r="D51" s="4">
        <f t="shared" si="0"/>
        <v>64.69999999999999</v>
      </c>
      <c r="E51" s="379">
        <v>81</v>
      </c>
    </row>
    <row r="52" spans="1:5" ht="13.5" thickBot="1">
      <c r="A52" s="125" t="s">
        <v>43</v>
      </c>
      <c r="B52" s="126">
        <v>1320</v>
      </c>
      <c r="C52" s="370">
        <v>62.2</v>
      </c>
      <c r="D52" s="120">
        <f t="shared" si="0"/>
        <v>66.6</v>
      </c>
      <c r="E52" s="398">
        <v>82</v>
      </c>
    </row>
    <row r="53" spans="1:5" s="12" customFormat="1" ht="6.75" customHeight="1" thickBot="1">
      <c r="A53" s="550"/>
      <c r="B53" s="551"/>
      <c r="C53" s="551"/>
      <c r="D53" s="551"/>
      <c r="E53" s="551"/>
    </row>
    <row r="54" spans="1:5" ht="12.75">
      <c r="A54" s="127" t="s">
        <v>35</v>
      </c>
      <c r="B54" s="128">
        <v>1103</v>
      </c>
      <c r="C54" s="361">
        <v>41</v>
      </c>
      <c r="D54" s="116">
        <f t="shared" si="0"/>
        <v>43.9</v>
      </c>
      <c r="E54" s="380">
        <v>55</v>
      </c>
    </row>
    <row r="55" spans="1:5" ht="12.75">
      <c r="A55" s="123" t="s">
        <v>35</v>
      </c>
      <c r="B55" s="7">
        <v>1120</v>
      </c>
      <c r="C55" s="362">
        <v>41.5</v>
      </c>
      <c r="D55" s="4">
        <f t="shared" si="0"/>
        <v>44.5</v>
      </c>
      <c r="E55" s="385">
        <v>56</v>
      </c>
    </row>
    <row r="56" spans="1:5" ht="12.75">
      <c r="A56" s="123" t="s">
        <v>35</v>
      </c>
      <c r="B56" s="7">
        <v>1220</v>
      </c>
      <c r="C56" s="362">
        <v>45.5</v>
      </c>
      <c r="D56" s="4">
        <f t="shared" si="0"/>
        <v>48.7</v>
      </c>
      <c r="E56" s="379">
        <v>61</v>
      </c>
    </row>
    <row r="57" spans="1:5" ht="12.75">
      <c r="A57" s="123" t="s">
        <v>35</v>
      </c>
      <c r="B57" s="7">
        <v>1403</v>
      </c>
      <c r="C57" s="362">
        <v>52</v>
      </c>
      <c r="D57" s="4">
        <f t="shared" si="0"/>
        <v>55.7</v>
      </c>
      <c r="E57" s="379">
        <v>70</v>
      </c>
    </row>
    <row r="58" spans="1:5" ht="12.75">
      <c r="A58" s="123" t="s">
        <v>35</v>
      </c>
      <c r="B58" s="7">
        <v>1450</v>
      </c>
      <c r="C58" s="362">
        <v>54</v>
      </c>
      <c r="D58" s="4">
        <f t="shared" si="0"/>
        <v>57.800000000000004</v>
      </c>
      <c r="E58" s="386">
        <v>72</v>
      </c>
    </row>
    <row r="59" spans="1:5" ht="13.5" thickBot="1">
      <c r="A59" s="125" t="s">
        <v>35</v>
      </c>
      <c r="B59" s="126">
        <v>1650</v>
      </c>
      <c r="C59" s="370">
        <v>61</v>
      </c>
      <c r="D59" s="120">
        <f t="shared" si="0"/>
        <v>65.3</v>
      </c>
      <c r="E59" s="398">
        <v>82</v>
      </c>
    </row>
    <row r="60" spans="1:5" s="12" customFormat="1" ht="6.75" customHeight="1" thickBot="1">
      <c r="A60" s="550"/>
      <c r="B60" s="551"/>
      <c r="C60" s="551"/>
      <c r="D60" s="551"/>
      <c r="E60" s="551"/>
    </row>
    <row r="61" spans="1:5" ht="12.75">
      <c r="A61" s="127" t="s">
        <v>36</v>
      </c>
      <c r="B61" s="128">
        <v>1220</v>
      </c>
      <c r="C61" s="361">
        <v>72</v>
      </c>
      <c r="D61" s="116">
        <f t="shared" si="0"/>
        <v>77.1</v>
      </c>
      <c r="E61" s="380">
        <v>96</v>
      </c>
    </row>
    <row r="62" spans="1:5" ht="12.75">
      <c r="A62" s="123" t="s">
        <v>36</v>
      </c>
      <c r="B62" s="7">
        <v>1450</v>
      </c>
      <c r="C62" s="362">
        <v>86</v>
      </c>
      <c r="D62" s="4">
        <f t="shared" si="0"/>
        <v>92.1</v>
      </c>
      <c r="E62" s="379">
        <v>115</v>
      </c>
    </row>
    <row r="63" spans="1:5" ht="13.5" thickBot="1">
      <c r="A63" s="125" t="s">
        <v>36</v>
      </c>
      <c r="B63" s="126">
        <v>1550</v>
      </c>
      <c r="C63" s="370">
        <v>92</v>
      </c>
      <c r="D63" s="120">
        <f t="shared" si="0"/>
        <v>98.5</v>
      </c>
      <c r="E63" s="398">
        <v>123</v>
      </c>
    </row>
    <row r="64" spans="1:5" s="12" customFormat="1" ht="6.75" customHeight="1" thickBot="1">
      <c r="A64" s="550"/>
      <c r="B64" s="551"/>
      <c r="C64" s="551"/>
      <c r="D64" s="551"/>
      <c r="E64" s="551"/>
    </row>
    <row r="65" spans="1:5" ht="12.75">
      <c r="A65" s="127" t="s">
        <v>37</v>
      </c>
      <c r="B65" s="128">
        <v>1303</v>
      </c>
      <c r="C65" s="361">
        <v>77</v>
      </c>
      <c r="D65" s="116">
        <f t="shared" si="0"/>
        <v>82.39999999999999</v>
      </c>
      <c r="E65" s="380">
        <v>104</v>
      </c>
    </row>
    <row r="66" spans="1:5" ht="12.75">
      <c r="A66" s="123" t="s">
        <v>37</v>
      </c>
      <c r="B66" s="7">
        <v>1450</v>
      </c>
      <c r="C66" s="362">
        <v>85.8</v>
      </c>
      <c r="D66" s="4">
        <f t="shared" si="0"/>
        <v>91.89999999999999</v>
      </c>
      <c r="E66" s="379">
        <v>115</v>
      </c>
    </row>
    <row r="67" spans="1:5" ht="12.75">
      <c r="A67" s="123" t="s">
        <v>37</v>
      </c>
      <c r="B67" s="7">
        <v>1650</v>
      </c>
      <c r="C67" s="362">
        <v>97.9</v>
      </c>
      <c r="D67" s="4">
        <f t="shared" si="0"/>
        <v>104.8</v>
      </c>
      <c r="E67" s="379">
        <v>131</v>
      </c>
    </row>
    <row r="68" spans="1:5" ht="12.75">
      <c r="A68" s="123" t="s">
        <v>37</v>
      </c>
      <c r="B68" s="7">
        <v>1735</v>
      </c>
      <c r="C68" s="362">
        <v>102.3</v>
      </c>
      <c r="D68" s="4">
        <f t="shared" si="0"/>
        <v>109.5</v>
      </c>
      <c r="E68" s="379">
        <v>137</v>
      </c>
    </row>
    <row r="69" spans="1:5" ht="13.5" thickBot="1">
      <c r="A69" s="318" t="s">
        <v>37</v>
      </c>
      <c r="B69" s="319">
        <v>1950</v>
      </c>
      <c r="C69" s="370">
        <v>115.5</v>
      </c>
      <c r="D69" s="320">
        <f t="shared" si="0"/>
        <v>123.6</v>
      </c>
      <c r="E69" s="398">
        <v>154</v>
      </c>
    </row>
    <row r="70" spans="1:5" ht="13.5" thickBot="1">
      <c r="A70" s="357"/>
      <c r="B70" s="358"/>
      <c r="C70" s="360"/>
      <c r="D70" s="359"/>
      <c r="E70" s="359"/>
    </row>
    <row r="71" spans="1:5" ht="25.5" customHeight="1">
      <c r="A71" s="564" t="s">
        <v>9</v>
      </c>
      <c r="B71" s="565"/>
      <c r="C71" s="367" t="s">
        <v>77</v>
      </c>
      <c r="D71" s="129" t="s">
        <v>289</v>
      </c>
      <c r="E71" s="376" t="s">
        <v>287</v>
      </c>
    </row>
    <row r="72" spans="1:5" ht="15" thickBot="1">
      <c r="A72" s="549" t="s">
        <v>80</v>
      </c>
      <c r="B72" s="563"/>
      <c r="C72" s="368" t="s">
        <v>68</v>
      </c>
      <c r="D72" s="42" t="s">
        <v>69</v>
      </c>
      <c r="E72" s="377" t="s">
        <v>288</v>
      </c>
    </row>
    <row r="73" spans="1:5" ht="12.75">
      <c r="A73" s="131" t="s">
        <v>39</v>
      </c>
      <c r="B73" s="132">
        <v>500</v>
      </c>
      <c r="C73" s="363">
        <v>8.8</v>
      </c>
      <c r="D73" s="116">
        <f aca="true" t="shared" si="1" ref="D73:D99">ROUNDUP(C73*1.07,1)</f>
        <v>9.5</v>
      </c>
      <c r="E73" s="388">
        <v>17</v>
      </c>
    </row>
    <row r="74" spans="1:5" ht="12.75">
      <c r="A74" s="133" t="s">
        <v>39</v>
      </c>
      <c r="B74" s="8">
        <v>530</v>
      </c>
      <c r="C74" s="364">
        <v>9.4</v>
      </c>
      <c r="D74" s="4">
        <f t="shared" si="1"/>
        <v>10.1</v>
      </c>
      <c r="E74" s="389">
        <v>17</v>
      </c>
    </row>
    <row r="75" spans="1:5" ht="12.75">
      <c r="A75" s="133" t="s">
        <v>39</v>
      </c>
      <c r="B75" s="8">
        <v>560</v>
      </c>
      <c r="C75" s="364">
        <v>9.9</v>
      </c>
      <c r="D75" s="4">
        <f t="shared" si="1"/>
        <v>10.6</v>
      </c>
      <c r="E75" s="389">
        <v>17</v>
      </c>
    </row>
    <row r="76" spans="1:5" ht="12.75">
      <c r="A76" s="133" t="s">
        <v>39</v>
      </c>
      <c r="B76" s="8">
        <v>600</v>
      </c>
      <c r="C76" s="364">
        <v>10.5</v>
      </c>
      <c r="D76" s="4">
        <f t="shared" si="1"/>
        <v>11.299999999999999</v>
      </c>
      <c r="E76" s="389">
        <v>18</v>
      </c>
    </row>
    <row r="77" spans="1:5" ht="12.75">
      <c r="A77" s="133" t="s">
        <v>39</v>
      </c>
      <c r="B77" s="8">
        <v>630</v>
      </c>
      <c r="C77" s="364">
        <v>11</v>
      </c>
      <c r="D77" s="4">
        <f t="shared" si="1"/>
        <v>11.799999999999999</v>
      </c>
      <c r="E77" s="389">
        <v>18</v>
      </c>
    </row>
    <row r="78" spans="1:5" ht="12.75">
      <c r="A78" s="133" t="s">
        <v>39</v>
      </c>
      <c r="B78" s="8">
        <v>670</v>
      </c>
      <c r="C78" s="364">
        <v>12.1</v>
      </c>
      <c r="D78" s="4">
        <f t="shared" si="1"/>
        <v>13</v>
      </c>
      <c r="E78" s="389">
        <v>18</v>
      </c>
    </row>
    <row r="79" spans="1:5" ht="12.75">
      <c r="A79" s="133" t="s">
        <v>39</v>
      </c>
      <c r="B79" s="8">
        <v>710</v>
      </c>
      <c r="C79" s="364">
        <v>12.7</v>
      </c>
      <c r="D79" s="4">
        <f t="shared" si="1"/>
        <v>13.6</v>
      </c>
      <c r="E79" s="389">
        <v>18</v>
      </c>
    </row>
    <row r="80" spans="1:5" ht="12.75">
      <c r="A80" s="133" t="s">
        <v>39</v>
      </c>
      <c r="B80" s="8">
        <v>750</v>
      </c>
      <c r="C80" s="364">
        <v>13.2</v>
      </c>
      <c r="D80" s="4">
        <f t="shared" si="1"/>
        <v>14.2</v>
      </c>
      <c r="E80" s="389">
        <v>18</v>
      </c>
    </row>
    <row r="81" spans="1:5" ht="12.75">
      <c r="A81" s="133" t="s">
        <v>39</v>
      </c>
      <c r="B81" s="8">
        <v>800</v>
      </c>
      <c r="C81" s="364">
        <v>14.3</v>
      </c>
      <c r="D81" s="4">
        <f t="shared" si="1"/>
        <v>15.4</v>
      </c>
      <c r="E81" s="390">
        <v>20</v>
      </c>
    </row>
    <row r="82" spans="1:5" ht="12.75">
      <c r="A82" s="133" t="s">
        <v>39</v>
      </c>
      <c r="B82" s="8">
        <v>850</v>
      </c>
      <c r="C82" s="364">
        <v>14.9</v>
      </c>
      <c r="D82" s="4">
        <f t="shared" si="1"/>
        <v>16</v>
      </c>
      <c r="E82" s="390">
        <v>21</v>
      </c>
    </row>
    <row r="83" spans="1:5" ht="12.75">
      <c r="A83" s="133" t="s">
        <v>39</v>
      </c>
      <c r="B83" s="7">
        <v>900</v>
      </c>
      <c r="C83" s="362">
        <v>16</v>
      </c>
      <c r="D83" s="4">
        <f t="shared" si="1"/>
        <v>17.200000000000003</v>
      </c>
      <c r="E83" s="80">
        <v>22</v>
      </c>
    </row>
    <row r="84" spans="1:5" ht="12.75">
      <c r="A84" s="133" t="s">
        <v>39</v>
      </c>
      <c r="B84" s="7">
        <v>950</v>
      </c>
      <c r="C84" s="362">
        <v>16.5</v>
      </c>
      <c r="D84" s="4">
        <f t="shared" si="1"/>
        <v>17.700000000000003</v>
      </c>
      <c r="E84" s="80">
        <v>24</v>
      </c>
    </row>
    <row r="85" spans="1:5" ht="12.75">
      <c r="A85" s="133" t="s">
        <v>39</v>
      </c>
      <c r="B85" s="8">
        <v>1000</v>
      </c>
      <c r="C85" s="364">
        <v>17.6</v>
      </c>
      <c r="D85" s="4">
        <f t="shared" si="1"/>
        <v>18.900000000000002</v>
      </c>
      <c r="E85" s="390">
        <v>25</v>
      </c>
    </row>
    <row r="86" spans="1:5" ht="12.75">
      <c r="A86" s="133" t="s">
        <v>39</v>
      </c>
      <c r="B86" s="7">
        <v>1060</v>
      </c>
      <c r="C86" s="362">
        <v>18.7</v>
      </c>
      <c r="D86" s="4">
        <f t="shared" si="1"/>
        <v>20.1</v>
      </c>
      <c r="E86" s="80">
        <v>26</v>
      </c>
    </row>
    <row r="87" spans="1:5" ht="12.75">
      <c r="A87" s="133" t="s">
        <v>39</v>
      </c>
      <c r="B87" s="8">
        <v>1120</v>
      </c>
      <c r="C87" s="364">
        <v>19.8</v>
      </c>
      <c r="D87" s="4">
        <f t="shared" si="1"/>
        <v>21.200000000000003</v>
      </c>
      <c r="E87" s="390">
        <v>27</v>
      </c>
    </row>
    <row r="88" spans="1:5" ht="12.75">
      <c r="A88" s="133" t="s">
        <v>39</v>
      </c>
      <c r="B88" s="8">
        <v>1150</v>
      </c>
      <c r="C88" s="364">
        <v>20.9</v>
      </c>
      <c r="D88" s="4">
        <f>ROUNDUP(C88*1.07,1)</f>
        <v>22.400000000000002</v>
      </c>
      <c r="E88" s="390">
        <v>29</v>
      </c>
    </row>
    <row r="89" spans="1:5" ht="12.75">
      <c r="A89" s="133" t="s">
        <v>39</v>
      </c>
      <c r="B89" s="8">
        <v>1180</v>
      </c>
      <c r="C89" s="362">
        <v>20.9</v>
      </c>
      <c r="D89" s="4">
        <f t="shared" si="1"/>
        <v>22.400000000000002</v>
      </c>
      <c r="E89" s="390">
        <v>29</v>
      </c>
    </row>
    <row r="90" spans="1:5" ht="12.75">
      <c r="A90" s="133" t="s">
        <v>39</v>
      </c>
      <c r="B90" s="8">
        <v>1250</v>
      </c>
      <c r="C90" s="362">
        <v>22</v>
      </c>
      <c r="D90" s="4">
        <f t="shared" si="1"/>
        <v>23.6</v>
      </c>
      <c r="E90" s="390">
        <v>30</v>
      </c>
    </row>
    <row r="91" spans="1:5" ht="12.75">
      <c r="A91" s="133" t="s">
        <v>39</v>
      </c>
      <c r="B91" s="7">
        <v>1320</v>
      </c>
      <c r="C91" s="362">
        <v>23.1</v>
      </c>
      <c r="D91" s="4">
        <f t="shared" si="1"/>
        <v>24.8</v>
      </c>
      <c r="E91" s="80">
        <v>31</v>
      </c>
    </row>
    <row r="92" spans="1:5" ht="12.75">
      <c r="A92" s="133" t="s">
        <v>39</v>
      </c>
      <c r="B92" s="8">
        <v>1400</v>
      </c>
      <c r="C92" s="362">
        <v>24.2</v>
      </c>
      <c r="D92" s="4">
        <f t="shared" si="1"/>
        <v>25.900000000000002</v>
      </c>
      <c r="E92" s="390">
        <v>33</v>
      </c>
    </row>
    <row r="93" spans="1:5" ht="12.75">
      <c r="A93" s="133" t="s">
        <v>39</v>
      </c>
      <c r="B93" s="7">
        <v>1500</v>
      </c>
      <c r="C93" s="362">
        <v>26.4</v>
      </c>
      <c r="D93" s="4">
        <f t="shared" si="1"/>
        <v>28.3</v>
      </c>
      <c r="E93" s="80">
        <v>36</v>
      </c>
    </row>
    <row r="94" spans="1:5" ht="12.75">
      <c r="A94" s="133" t="s">
        <v>39</v>
      </c>
      <c r="B94" s="7">
        <v>1600</v>
      </c>
      <c r="C94" s="362">
        <v>28.6</v>
      </c>
      <c r="D94" s="4">
        <f t="shared" si="1"/>
        <v>30.700000000000003</v>
      </c>
      <c r="E94" s="80">
        <v>39</v>
      </c>
    </row>
    <row r="95" spans="1:5" ht="12.75">
      <c r="A95" s="133" t="s">
        <v>39</v>
      </c>
      <c r="B95" s="7">
        <v>1700</v>
      </c>
      <c r="C95" s="110">
        <v>29.7</v>
      </c>
      <c r="D95" s="4">
        <f t="shared" si="1"/>
        <v>31.8</v>
      </c>
      <c r="E95" s="80">
        <v>40</v>
      </c>
    </row>
    <row r="96" spans="1:5" ht="12.75">
      <c r="A96" s="133" t="s">
        <v>39</v>
      </c>
      <c r="B96" s="7">
        <v>1800</v>
      </c>
      <c r="C96" s="110">
        <v>31.9</v>
      </c>
      <c r="D96" s="4">
        <f t="shared" si="1"/>
        <v>34.2</v>
      </c>
      <c r="E96" s="80">
        <v>43</v>
      </c>
    </row>
    <row r="97" spans="1:5" ht="12.75">
      <c r="A97" s="133" t="s">
        <v>39</v>
      </c>
      <c r="B97" s="7">
        <v>1900</v>
      </c>
      <c r="C97" s="110">
        <v>33</v>
      </c>
      <c r="D97" s="4">
        <f t="shared" si="1"/>
        <v>35.4</v>
      </c>
      <c r="E97" s="80">
        <v>44</v>
      </c>
    </row>
    <row r="98" spans="1:5" ht="12.75">
      <c r="A98" s="133" t="s">
        <v>39</v>
      </c>
      <c r="B98" s="7">
        <v>2000</v>
      </c>
      <c r="C98" s="110">
        <v>35.2</v>
      </c>
      <c r="D98" s="4">
        <f t="shared" si="1"/>
        <v>37.7</v>
      </c>
      <c r="E98" s="80">
        <v>48</v>
      </c>
    </row>
    <row r="99" spans="1:5" ht="13.5" thickBot="1">
      <c r="A99" s="134" t="s">
        <v>39</v>
      </c>
      <c r="B99" s="126">
        <v>2120</v>
      </c>
      <c r="C99" s="110">
        <v>37.4</v>
      </c>
      <c r="D99" s="120">
        <f t="shared" si="1"/>
        <v>40.1</v>
      </c>
      <c r="E99" s="80">
        <v>51</v>
      </c>
    </row>
    <row r="100" spans="1:5" ht="13.5" thickBot="1">
      <c r="A100" s="561" t="s">
        <v>81</v>
      </c>
      <c r="B100" s="562"/>
      <c r="C100" s="562"/>
      <c r="D100" s="562"/>
      <c r="E100" s="562"/>
    </row>
    <row r="101" spans="1:5" ht="12.75">
      <c r="A101" s="131" t="s">
        <v>40</v>
      </c>
      <c r="B101" s="136">
        <v>500</v>
      </c>
      <c r="C101" s="363">
        <v>8.8</v>
      </c>
      <c r="D101" s="116">
        <f aca="true" t="shared" si="2" ref="D101:D139">ROUNDUP(C101*1.07,1)</f>
        <v>9.5</v>
      </c>
      <c r="E101" s="391">
        <v>18</v>
      </c>
    </row>
    <row r="102" spans="1:5" ht="12.75">
      <c r="A102" s="133" t="s">
        <v>40</v>
      </c>
      <c r="B102" s="68">
        <v>530</v>
      </c>
      <c r="C102" s="364">
        <v>9.4</v>
      </c>
      <c r="D102" s="4">
        <f t="shared" si="2"/>
        <v>10.1</v>
      </c>
      <c r="E102" s="392">
        <v>19</v>
      </c>
    </row>
    <row r="103" spans="1:5" ht="12.75">
      <c r="A103" s="133" t="s">
        <v>40</v>
      </c>
      <c r="B103" s="8">
        <v>560</v>
      </c>
      <c r="C103" s="364">
        <v>9.9</v>
      </c>
      <c r="D103" s="4">
        <f t="shared" si="2"/>
        <v>10.6</v>
      </c>
      <c r="E103" s="392">
        <v>19</v>
      </c>
    </row>
    <row r="104" spans="1:5" ht="12.75">
      <c r="A104" s="123" t="s">
        <v>38</v>
      </c>
      <c r="B104" s="7">
        <v>600</v>
      </c>
      <c r="C104" s="362">
        <v>10.5</v>
      </c>
      <c r="D104" s="4">
        <f t="shared" si="2"/>
        <v>11.299999999999999</v>
      </c>
      <c r="E104" s="393">
        <v>20</v>
      </c>
    </row>
    <row r="105" spans="1:5" ht="12.75">
      <c r="A105" s="123" t="s">
        <v>38</v>
      </c>
      <c r="B105" s="7">
        <v>630</v>
      </c>
      <c r="C105" s="362">
        <v>11</v>
      </c>
      <c r="D105" s="4">
        <f t="shared" si="2"/>
        <v>11.799999999999999</v>
      </c>
      <c r="E105" s="393">
        <v>20</v>
      </c>
    </row>
    <row r="106" spans="1:5" ht="12.75">
      <c r="A106" s="133" t="s">
        <v>40</v>
      </c>
      <c r="B106" s="8">
        <v>670</v>
      </c>
      <c r="C106" s="362">
        <v>12.1</v>
      </c>
      <c r="D106" s="4">
        <f t="shared" si="2"/>
        <v>13</v>
      </c>
      <c r="E106" s="392">
        <v>20</v>
      </c>
    </row>
    <row r="107" spans="1:5" ht="12.75">
      <c r="A107" s="133" t="s">
        <v>40</v>
      </c>
      <c r="B107" s="8">
        <v>710</v>
      </c>
      <c r="C107" s="362">
        <v>12.7</v>
      </c>
      <c r="D107" s="4">
        <f t="shared" si="2"/>
        <v>13.6</v>
      </c>
      <c r="E107" s="392">
        <v>21</v>
      </c>
    </row>
    <row r="108" spans="1:5" ht="12.75">
      <c r="A108" s="133" t="s">
        <v>40</v>
      </c>
      <c r="B108" s="8">
        <v>750</v>
      </c>
      <c r="C108" s="362">
        <v>13.2</v>
      </c>
      <c r="D108" s="4">
        <f t="shared" si="2"/>
        <v>14.2</v>
      </c>
      <c r="E108" s="392">
        <v>22</v>
      </c>
    </row>
    <row r="109" spans="1:5" ht="12.75">
      <c r="A109" s="133" t="s">
        <v>40</v>
      </c>
      <c r="B109" s="8">
        <v>800</v>
      </c>
      <c r="C109" s="362">
        <v>14.3</v>
      </c>
      <c r="D109" s="4">
        <f t="shared" si="2"/>
        <v>15.4</v>
      </c>
      <c r="E109" s="392">
        <v>24</v>
      </c>
    </row>
    <row r="110" spans="1:5" ht="12.75">
      <c r="A110" s="133" t="s">
        <v>40</v>
      </c>
      <c r="B110" s="8">
        <v>850</v>
      </c>
      <c r="C110" s="362">
        <v>14.9</v>
      </c>
      <c r="D110" s="4">
        <f t="shared" si="2"/>
        <v>16</v>
      </c>
      <c r="E110" s="392">
        <v>25</v>
      </c>
    </row>
    <row r="111" spans="1:5" ht="12.75">
      <c r="A111" s="123" t="s">
        <v>38</v>
      </c>
      <c r="B111" s="7">
        <v>900</v>
      </c>
      <c r="C111" s="362">
        <v>16</v>
      </c>
      <c r="D111" s="4">
        <f t="shared" si="2"/>
        <v>17.200000000000003</v>
      </c>
      <c r="E111" s="393">
        <v>26</v>
      </c>
    </row>
    <row r="112" spans="1:5" ht="12.75">
      <c r="A112" s="133" t="s">
        <v>40</v>
      </c>
      <c r="B112" s="8">
        <v>950</v>
      </c>
      <c r="C112" s="362">
        <v>16.5</v>
      </c>
      <c r="D112" s="4">
        <f t="shared" si="2"/>
        <v>17.700000000000003</v>
      </c>
      <c r="E112" s="392">
        <v>26</v>
      </c>
    </row>
    <row r="113" spans="1:5" ht="12.75">
      <c r="A113" s="133" t="s">
        <v>40</v>
      </c>
      <c r="B113" s="8">
        <v>1000</v>
      </c>
      <c r="C113" s="362">
        <v>17.6</v>
      </c>
      <c r="D113" s="4">
        <f t="shared" si="2"/>
        <v>18.900000000000002</v>
      </c>
      <c r="E113" s="392">
        <v>27</v>
      </c>
    </row>
    <row r="114" spans="1:5" ht="12.75">
      <c r="A114" s="133" t="s">
        <v>40</v>
      </c>
      <c r="B114" s="8">
        <v>1060</v>
      </c>
      <c r="C114" s="362">
        <v>18.7</v>
      </c>
      <c r="D114" s="4">
        <f t="shared" si="2"/>
        <v>20.1</v>
      </c>
      <c r="E114" s="392">
        <v>28</v>
      </c>
    </row>
    <row r="115" spans="1:5" ht="12.75">
      <c r="A115" s="133" t="s">
        <v>40</v>
      </c>
      <c r="B115" s="8">
        <v>1120</v>
      </c>
      <c r="C115" s="362">
        <v>19.8</v>
      </c>
      <c r="D115" s="4">
        <f t="shared" si="2"/>
        <v>21.200000000000003</v>
      </c>
      <c r="E115" s="392">
        <v>29</v>
      </c>
    </row>
    <row r="116" spans="1:5" ht="12.75">
      <c r="A116" s="133" t="s">
        <v>40</v>
      </c>
      <c r="B116" s="8">
        <v>1180</v>
      </c>
      <c r="C116" s="362">
        <v>20.9</v>
      </c>
      <c r="D116" s="4">
        <f t="shared" si="2"/>
        <v>22.400000000000002</v>
      </c>
      <c r="E116" s="392">
        <v>30</v>
      </c>
    </row>
    <row r="117" spans="1:5" ht="12.75">
      <c r="A117" s="133" t="s">
        <v>40</v>
      </c>
      <c r="B117" s="8">
        <v>1213</v>
      </c>
      <c r="C117" s="362">
        <v>22</v>
      </c>
      <c r="D117" s="4">
        <f t="shared" si="2"/>
        <v>23.6</v>
      </c>
      <c r="E117" s="392">
        <v>32</v>
      </c>
    </row>
    <row r="118" spans="1:5" ht="12.75">
      <c r="A118" s="133" t="s">
        <v>40</v>
      </c>
      <c r="B118" s="8">
        <v>1250</v>
      </c>
      <c r="C118" s="362">
        <v>22</v>
      </c>
      <c r="D118" s="4">
        <f t="shared" si="2"/>
        <v>23.6</v>
      </c>
      <c r="E118" s="392">
        <v>37</v>
      </c>
    </row>
    <row r="119" spans="1:5" ht="12.75">
      <c r="A119" s="133" t="s">
        <v>40</v>
      </c>
      <c r="B119" s="8">
        <v>1280</v>
      </c>
      <c r="C119" s="362">
        <v>22.6</v>
      </c>
      <c r="D119" s="4">
        <f t="shared" si="2"/>
        <v>24.200000000000003</v>
      </c>
      <c r="E119" s="392">
        <v>39</v>
      </c>
    </row>
    <row r="120" spans="1:5" ht="12.75">
      <c r="A120" s="133" t="s">
        <v>40</v>
      </c>
      <c r="B120" s="8">
        <v>1320</v>
      </c>
      <c r="C120" s="364">
        <v>23.1</v>
      </c>
      <c r="D120" s="4">
        <f t="shared" si="2"/>
        <v>24.8</v>
      </c>
      <c r="E120" s="392">
        <v>33</v>
      </c>
    </row>
    <row r="121" spans="1:5" ht="12.75">
      <c r="A121" s="133" t="s">
        <v>40</v>
      </c>
      <c r="B121" s="8">
        <v>1350</v>
      </c>
      <c r="C121" s="364">
        <v>24.2</v>
      </c>
      <c r="D121" s="4">
        <f t="shared" si="2"/>
        <v>25.900000000000002</v>
      </c>
      <c r="E121" s="392">
        <v>36</v>
      </c>
    </row>
    <row r="122" spans="1:5" ht="12.75">
      <c r="A122" s="133" t="s">
        <v>40</v>
      </c>
      <c r="B122" s="8">
        <v>1400</v>
      </c>
      <c r="C122" s="364">
        <v>24.2</v>
      </c>
      <c r="D122" s="4">
        <f t="shared" si="2"/>
        <v>25.900000000000002</v>
      </c>
      <c r="E122" s="392">
        <v>37</v>
      </c>
    </row>
    <row r="123" spans="1:5" ht="12.75">
      <c r="A123" s="123" t="s">
        <v>38</v>
      </c>
      <c r="B123" s="7">
        <v>1450</v>
      </c>
      <c r="C123" s="362">
        <v>25.3</v>
      </c>
      <c r="D123" s="4">
        <f t="shared" si="2"/>
        <v>27.1</v>
      </c>
      <c r="E123" s="393">
        <v>39</v>
      </c>
    </row>
    <row r="124" spans="1:5" ht="12.75">
      <c r="A124" s="133" t="s">
        <v>40</v>
      </c>
      <c r="B124" s="8">
        <v>1500</v>
      </c>
      <c r="C124" s="362">
        <v>26.4</v>
      </c>
      <c r="D124" s="4">
        <f t="shared" si="2"/>
        <v>28.3</v>
      </c>
      <c r="E124" s="392">
        <v>39</v>
      </c>
    </row>
    <row r="125" spans="1:5" ht="12.75">
      <c r="A125" s="133" t="s">
        <v>40</v>
      </c>
      <c r="B125" s="8">
        <v>1550</v>
      </c>
      <c r="C125" s="362">
        <v>27.5</v>
      </c>
      <c r="D125" s="4">
        <f t="shared" si="2"/>
        <v>29.5</v>
      </c>
      <c r="E125" s="392">
        <v>40</v>
      </c>
    </row>
    <row r="126" spans="1:5" ht="12.75">
      <c r="A126" s="133" t="s">
        <v>40</v>
      </c>
      <c r="B126" s="8">
        <v>1600</v>
      </c>
      <c r="C126" s="362">
        <v>28.1</v>
      </c>
      <c r="D126" s="4">
        <f t="shared" si="2"/>
        <v>30.1</v>
      </c>
      <c r="E126" s="392">
        <v>41</v>
      </c>
    </row>
    <row r="127" spans="1:5" ht="12.75">
      <c r="A127" s="133" t="s">
        <v>40</v>
      </c>
      <c r="B127" s="8">
        <v>1650</v>
      </c>
      <c r="C127" s="362">
        <v>28.6</v>
      </c>
      <c r="D127" s="4">
        <f t="shared" si="2"/>
        <v>30.700000000000003</v>
      </c>
      <c r="E127" s="392">
        <v>42</v>
      </c>
    </row>
    <row r="128" spans="1:5" ht="12.75">
      <c r="A128" s="133" t="s">
        <v>40</v>
      </c>
      <c r="B128" s="8">
        <v>1700</v>
      </c>
      <c r="C128" s="362">
        <v>29.7</v>
      </c>
      <c r="D128" s="4">
        <f t="shared" si="2"/>
        <v>31.8</v>
      </c>
      <c r="E128" s="392">
        <v>42</v>
      </c>
    </row>
    <row r="129" spans="1:5" ht="12.75">
      <c r="A129" s="133" t="s">
        <v>40</v>
      </c>
      <c r="B129" s="8">
        <v>1750</v>
      </c>
      <c r="C129" s="362">
        <v>30.8</v>
      </c>
      <c r="D129" s="4">
        <f t="shared" si="2"/>
        <v>33</v>
      </c>
      <c r="E129" s="390">
        <v>43</v>
      </c>
    </row>
    <row r="130" spans="1:5" ht="12.75">
      <c r="A130" s="133" t="s">
        <v>40</v>
      </c>
      <c r="B130" s="8">
        <v>1800</v>
      </c>
      <c r="C130" s="362">
        <v>31.9</v>
      </c>
      <c r="D130" s="4">
        <f t="shared" si="2"/>
        <v>34.2</v>
      </c>
      <c r="E130" s="390">
        <v>44</v>
      </c>
    </row>
    <row r="131" spans="1:5" ht="12.75">
      <c r="A131" s="133" t="s">
        <v>40</v>
      </c>
      <c r="B131" s="8">
        <v>1900</v>
      </c>
      <c r="C131" s="362">
        <v>33</v>
      </c>
      <c r="D131" s="4">
        <f t="shared" si="2"/>
        <v>35.4</v>
      </c>
      <c r="E131" s="390">
        <v>46</v>
      </c>
    </row>
    <row r="132" spans="1:5" ht="12.75">
      <c r="A132" s="133" t="s">
        <v>40</v>
      </c>
      <c r="B132" s="8">
        <v>2000</v>
      </c>
      <c r="C132" s="362">
        <v>35.2</v>
      </c>
      <c r="D132" s="4">
        <f t="shared" si="2"/>
        <v>37.7</v>
      </c>
      <c r="E132" s="390">
        <v>48</v>
      </c>
    </row>
    <row r="133" spans="1:5" ht="12.75">
      <c r="A133" s="133" t="s">
        <v>40</v>
      </c>
      <c r="B133" s="8">
        <v>2120</v>
      </c>
      <c r="C133" s="362">
        <v>37.4</v>
      </c>
      <c r="D133" s="4">
        <f t="shared" si="2"/>
        <v>40.1</v>
      </c>
      <c r="E133" s="390">
        <v>51</v>
      </c>
    </row>
    <row r="134" spans="1:5" ht="12.75">
      <c r="A134" s="133" t="s">
        <v>38</v>
      </c>
      <c r="B134" s="8">
        <v>2200</v>
      </c>
      <c r="C134" s="362">
        <v>38.5</v>
      </c>
      <c r="D134" s="4">
        <f t="shared" si="2"/>
        <v>41.2</v>
      </c>
      <c r="E134" s="390">
        <v>52</v>
      </c>
    </row>
    <row r="135" spans="1:5" ht="12.75">
      <c r="A135" s="133" t="s">
        <v>40</v>
      </c>
      <c r="B135" s="8">
        <v>2240</v>
      </c>
      <c r="C135" s="362">
        <v>39.6</v>
      </c>
      <c r="D135" s="4">
        <f t="shared" si="2"/>
        <v>42.4</v>
      </c>
      <c r="E135" s="390">
        <v>53</v>
      </c>
    </row>
    <row r="136" spans="1:5" ht="12.75">
      <c r="A136" s="133" t="s">
        <v>40</v>
      </c>
      <c r="B136" s="8">
        <v>2360</v>
      </c>
      <c r="C136" s="362">
        <v>41.8</v>
      </c>
      <c r="D136" s="4">
        <f t="shared" si="2"/>
        <v>44.800000000000004</v>
      </c>
      <c r="E136" s="390">
        <v>57</v>
      </c>
    </row>
    <row r="137" spans="1:5" ht="12.75">
      <c r="A137" s="133" t="s">
        <v>40</v>
      </c>
      <c r="B137" s="8">
        <v>2500</v>
      </c>
      <c r="C137" s="362">
        <v>44</v>
      </c>
      <c r="D137" s="4">
        <f t="shared" si="2"/>
        <v>47.1</v>
      </c>
      <c r="E137" s="390">
        <v>60</v>
      </c>
    </row>
    <row r="138" spans="1:5" ht="12.75">
      <c r="A138" s="133" t="s">
        <v>40</v>
      </c>
      <c r="B138" s="8">
        <v>2650</v>
      </c>
      <c r="C138" s="362">
        <v>46.2</v>
      </c>
      <c r="D138" s="4">
        <f t="shared" si="2"/>
        <v>49.5</v>
      </c>
      <c r="E138" s="390">
        <v>62</v>
      </c>
    </row>
    <row r="139" spans="1:5" ht="12.75">
      <c r="A139" s="133" t="s">
        <v>40</v>
      </c>
      <c r="B139" s="8">
        <v>2800</v>
      </c>
      <c r="C139" s="362">
        <v>48.4</v>
      </c>
      <c r="D139" s="4">
        <f t="shared" si="2"/>
        <v>51.800000000000004</v>
      </c>
      <c r="E139" s="390">
        <v>65</v>
      </c>
    </row>
    <row r="140" spans="1:5" ht="12.75">
      <c r="A140" s="133" t="s">
        <v>40</v>
      </c>
      <c r="B140" s="8">
        <v>3000</v>
      </c>
      <c r="C140" s="362">
        <v>52.8</v>
      </c>
      <c r="D140" s="4">
        <f aca="true" t="shared" si="3" ref="D140:D145">ROUNDUP(C140*1.07,1)</f>
        <v>56.5</v>
      </c>
      <c r="E140" s="390">
        <v>71</v>
      </c>
    </row>
    <row r="141" spans="1:5" ht="12.75">
      <c r="A141" s="133" t="s">
        <v>40</v>
      </c>
      <c r="B141" s="8">
        <v>3150</v>
      </c>
      <c r="C141" s="362">
        <v>55</v>
      </c>
      <c r="D141" s="4">
        <f t="shared" si="3"/>
        <v>58.9</v>
      </c>
      <c r="E141" s="390">
        <v>74</v>
      </c>
    </row>
    <row r="142" spans="1:5" ht="12.75">
      <c r="A142" s="133" t="s">
        <v>40</v>
      </c>
      <c r="B142" s="8">
        <v>3350</v>
      </c>
      <c r="C142" s="362">
        <v>58.3</v>
      </c>
      <c r="D142" s="4">
        <f t="shared" si="3"/>
        <v>62.4</v>
      </c>
      <c r="E142" s="390">
        <v>79</v>
      </c>
    </row>
    <row r="143" spans="1:5" ht="12.75">
      <c r="A143" s="133" t="s">
        <v>40</v>
      </c>
      <c r="B143" s="8">
        <v>3550</v>
      </c>
      <c r="C143" s="362">
        <v>61.6</v>
      </c>
      <c r="D143" s="4">
        <f t="shared" si="3"/>
        <v>66</v>
      </c>
      <c r="E143" s="390">
        <v>83</v>
      </c>
    </row>
    <row r="144" spans="1:5" ht="12.75">
      <c r="A144" s="133" t="s">
        <v>40</v>
      </c>
      <c r="B144" s="8">
        <v>3750</v>
      </c>
      <c r="C144" s="362">
        <v>66</v>
      </c>
      <c r="D144" s="4">
        <f t="shared" si="3"/>
        <v>70.69999999999999</v>
      </c>
      <c r="E144" s="390">
        <v>105</v>
      </c>
    </row>
    <row r="145" spans="1:5" ht="13.5" thickBot="1">
      <c r="A145" s="134" t="s">
        <v>40</v>
      </c>
      <c r="B145" s="135">
        <v>4500</v>
      </c>
      <c r="C145" s="362">
        <v>78.1</v>
      </c>
      <c r="D145" s="120">
        <f t="shared" si="3"/>
        <v>83.6</v>
      </c>
      <c r="E145" s="390">
        <v>105</v>
      </c>
    </row>
    <row r="146" spans="1:5" ht="13.5" thickBot="1">
      <c r="A146" s="557" t="s">
        <v>82</v>
      </c>
      <c r="B146" s="558"/>
      <c r="C146" s="558"/>
      <c r="D146" s="558"/>
      <c r="E146" s="558"/>
    </row>
    <row r="147" spans="1:5" ht="12.75">
      <c r="A147" s="127" t="s">
        <v>41</v>
      </c>
      <c r="B147" s="128">
        <v>710</v>
      </c>
      <c r="C147" s="361">
        <v>19.8</v>
      </c>
      <c r="D147" s="116">
        <f>ROUNDUP(C147*1.07,1)</f>
        <v>21.200000000000003</v>
      </c>
      <c r="E147" s="394">
        <v>30</v>
      </c>
    </row>
    <row r="148" spans="1:5" ht="12.75">
      <c r="A148" s="123" t="s">
        <v>41</v>
      </c>
      <c r="B148" s="7">
        <v>750</v>
      </c>
      <c r="C148" s="362">
        <v>20.9</v>
      </c>
      <c r="D148" s="4">
        <f>ROUNDUP(C148*1.07,1)</f>
        <v>22.400000000000002</v>
      </c>
      <c r="E148" s="80">
        <v>32</v>
      </c>
    </row>
    <row r="149" spans="1:5" ht="12.75">
      <c r="A149" s="123" t="s">
        <v>41</v>
      </c>
      <c r="B149" s="7">
        <v>800</v>
      </c>
      <c r="C149" s="362">
        <v>22</v>
      </c>
      <c r="D149" s="4">
        <f>ROUNDUP(C149*1.07,1)</f>
        <v>23.6</v>
      </c>
      <c r="E149" s="80">
        <v>37</v>
      </c>
    </row>
    <row r="150" spans="1:5" ht="12.75">
      <c r="A150" s="123" t="s">
        <v>41</v>
      </c>
      <c r="B150" s="7">
        <v>850</v>
      </c>
      <c r="C150" s="362">
        <v>23.1</v>
      </c>
      <c r="D150" s="4">
        <f aca="true" t="shared" si="4" ref="D150:D192">ROUNDUP(C150*1.07,1)</f>
        <v>24.8</v>
      </c>
      <c r="E150" s="80">
        <v>38</v>
      </c>
    </row>
    <row r="151" spans="1:5" ht="12.75">
      <c r="A151" s="123" t="s">
        <v>41</v>
      </c>
      <c r="B151" s="7">
        <v>900</v>
      </c>
      <c r="C151" s="362">
        <v>24.2</v>
      </c>
      <c r="D151" s="4">
        <f t="shared" si="4"/>
        <v>25.900000000000002</v>
      </c>
      <c r="E151" s="80">
        <v>39</v>
      </c>
    </row>
    <row r="152" spans="1:5" ht="12.75">
      <c r="A152" s="123" t="s">
        <v>41</v>
      </c>
      <c r="B152" s="7">
        <v>950</v>
      </c>
      <c r="C152" s="362">
        <v>25.3</v>
      </c>
      <c r="D152" s="4">
        <f t="shared" si="4"/>
        <v>27.1</v>
      </c>
      <c r="E152" s="80">
        <v>40</v>
      </c>
    </row>
    <row r="153" spans="1:5" ht="12.75">
      <c r="A153" s="123" t="s">
        <v>41</v>
      </c>
      <c r="B153" s="7">
        <v>1000</v>
      </c>
      <c r="C153" s="362">
        <v>27</v>
      </c>
      <c r="D153" s="4">
        <f t="shared" si="4"/>
        <v>28.900000000000002</v>
      </c>
      <c r="E153" s="80">
        <v>41</v>
      </c>
    </row>
    <row r="154" spans="1:5" ht="12.75">
      <c r="A154" s="123" t="s">
        <v>41</v>
      </c>
      <c r="B154" s="7">
        <v>1060</v>
      </c>
      <c r="C154" s="362">
        <v>28.6</v>
      </c>
      <c r="D154" s="4">
        <f t="shared" si="4"/>
        <v>30.700000000000003</v>
      </c>
      <c r="E154" s="80">
        <v>42</v>
      </c>
    </row>
    <row r="155" spans="1:5" ht="12.75">
      <c r="A155" s="123" t="s">
        <v>41</v>
      </c>
      <c r="B155" s="7">
        <v>1080</v>
      </c>
      <c r="C155" s="362">
        <v>29.7</v>
      </c>
      <c r="D155" s="4">
        <f t="shared" si="4"/>
        <v>31.8</v>
      </c>
      <c r="E155" s="80">
        <v>47</v>
      </c>
    </row>
    <row r="156" spans="1:5" ht="12.75">
      <c r="A156" s="123" t="s">
        <v>41</v>
      </c>
      <c r="B156" s="7">
        <v>1100</v>
      </c>
      <c r="C156" s="362">
        <v>29.7</v>
      </c>
      <c r="D156" s="4">
        <f t="shared" si="4"/>
        <v>31.8</v>
      </c>
      <c r="E156" s="80">
        <v>50</v>
      </c>
    </row>
    <row r="157" spans="1:5" ht="12.75">
      <c r="A157" s="123" t="s">
        <v>41</v>
      </c>
      <c r="B157" s="7">
        <v>1120</v>
      </c>
      <c r="C157" s="362">
        <v>30.8</v>
      </c>
      <c r="D157" s="4">
        <f t="shared" si="4"/>
        <v>33</v>
      </c>
      <c r="E157" s="80">
        <v>50</v>
      </c>
    </row>
    <row r="158" spans="1:5" ht="12.75">
      <c r="A158" s="123" t="s">
        <v>41</v>
      </c>
      <c r="B158" s="7">
        <v>1180</v>
      </c>
      <c r="C158" s="362">
        <v>31.9</v>
      </c>
      <c r="D158" s="4">
        <f t="shared" si="4"/>
        <v>34.2</v>
      </c>
      <c r="E158" s="80">
        <v>49</v>
      </c>
    </row>
    <row r="159" spans="1:5" ht="12.75">
      <c r="A159" s="123" t="s">
        <v>41</v>
      </c>
      <c r="B159" s="7">
        <v>1200</v>
      </c>
      <c r="C159" s="362">
        <v>33</v>
      </c>
      <c r="D159" s="4">
        <f t="shared" si="4"/>
        <v>35.4</v>
      </c>
      <c r="E159" s="80">
        <v>50</v>
      </c>
    </row>
    <row r="160" spans="1:5" ht="12.75">
      <c r="A160" s="123" t="s">
        <v>41</v>
      </c>
      <c r="B160" s="7">
        <v>1250</v>
      </c>
      <c r="C160" s="362">
        <v>34.1</v>
      </c>
      <c r="D160" s="4">
        <f t="shared" si="4"/>
        <v>36.5</v>
      </c>
      <c r="E160" s="80">
        <v>55</v>
      </c>
    </row>
    <row r="161" spans="1:5" ht="12.75">
      <c r="A161" s="123" t="s">
        <v>41</v>
      </c>
      <c r="B161" s="7">
        <v>1320</v>
      </c>
      <c r="C161" s="362">
        <v>35.2</v>
      </c>
      <c r="D161" s="4">
        <f t="shared" si="4"/>
        <v>37.7</v>
      </c>
      <c r="E161" s="80">
        <v>58</v>
      </c>
    </row>
    <row r="162" spans="1:5" ht="12.75">
      <c r="A162" s="123" t="s">
        <v>41</v>
      </c>
      <c r="B162" s="7">
        <v>1400</v>
      </c>
      <c r="C162" s="362">
        <v>37.4</v>
      </c>
      <c r="D162" s="4">
        <f t="shared" si="4"/>
        <v>40.1</v>
      </c>
      <c r="E162" s="80">
        <v>58</v>
      </c>
    </row>
    <row r="163" spans="1:5" ht="12.75">
      <c r="A163" s="133" t="s">
        <v>41</v>
      </c>
      <c r="B163" s="8">
        <v>1450</v>
      </c>
      <c r="C163" s="362">
        <v>38.5</v>
      </c>
      <c r="D163" s="4">
        <f t="shared" si="4"/>
        <v>41.2</v>
      </c>
      <c r="E163" s="390">
        <v>61</v>
      </c>
    </row>
    <row r="164" spans="1:5" ht="12.75">
      <c r="A164" s="123" t="s">
        <v>41</v>
      </c>
      <c r="B164" s="7">
        <v>1500</v>
      </c>
      <c r="C164" s="362">
        <v>40.7</v>
      </c>
      <c r="D164" s="4">
        <f t="shared" si="4"/>
        <v>43.6</v>
      </c>
      <c r="E164" s="80">
        <v>59</v>
      </c>
    </row>
    <row r="165" spans="1:5" ht="12.75">
      <c r="A165" s="123" t="s">
        <v>41</v>
      </c>
      <c r="B165" s="7">
        <v>1550</v>
      </c>
      <c r="C165" s="362">
        <v>41.8</v>
      </c>
      <c r="D165" s="4">
        <f t="shared" si="4"/>
        <v>44.800000000000004</v>
      </c>
      <c r="E165" s="80">
        <v>61</v>
      </c>
    </row>
    <row r="166" spans="1:5" ht="12.75">
      <c r="A166" s="123" t="s">
        <v>41</v>
      </c>
      <c r="B166" s="7">
        <v>1600</v>
      </c>
      <c r="C166" s="362">
        <v>42.9</v>
      </c>
      <c r="D166" s="4">
        <f t="shared" si="4"/>
        <v>46</v>
      </c>
      <c r="E166" s="80">
        <v>63</v>
      </c>
    </row>
    <row r="167" spans="1:5" ht="12.75">
      <c r="A167" s="123" t="s">
        <v>41</v>
      </c>
      <c r="B167" s="7">
        <v>1650</v>
      </c>
      <c r="C167" s="362">
        <v>44</v>
      </c>
      <c r="D167" s="4">
        <f t="shared" si="4"/>
        <v>47.1</v>
      </c>
      <c r="E167" s="80">
        <v>64</v>
      </c>
    </row>
    <row r="168" spans="1:5" ht="12.75">
      <c r="A168" s="123" t="s">
        <v>41</v>
      </c>
      <c r="B168" s="7">
        <v>1700</v>
      </c>
      <c r="C168" s="362">
        <v>45.1</v>
      </c>
      <c r="D168" s="4">
        <f t="shared" si="4"/>
        <v>48.300000000000004</v>
      </c>
      <c r="E168" s="80">
        <v>63</v>
      </c>
    </row>
    <row r="169" spans="1:5" ht="12.75">
      <c r="A169" s="123" t="s">
        <v>41</v>
      </c>
      <c r="B169" s="7">
        <v>1750</v>
      </c>
      <c r="C169" s="362">
        <v>47.3</v>
      </c>
      <c r="D169" s="4">
        <f t="shared" si="4"/>
        <v>50.7</v>
      </c>
      <c r="E169" s="80">
        <v>66</v>
      </c>
    </row>
    <row r="170" spans="1:5" ht="12.75">
      <c r="A170" s="123" t="s">
        <v>41</v>
      </c>
      <c r="B170" s="7">
        <v>1800</v>
      </c>
      <c r="C170" s="362">
        <v>48.4</v>
      </c>
      <c r="D170" s="4">
        <f t="shared" si="4"/>
        <v>51.800000000000004</v>
      </c>
      <c r="E170" s="80">
        <v>65</v>
      </c>
    </row>
    <row r="171" spans="1:5" ht="12.75">
      <c r="A171" s="123" t="s">
        <v>41</v>
      </c>
      <c r="B171" s="7">
        <v>1900</v>
      </c>
      <c r="C171" s="362">
        <v>50.6</v>
      </c>
      <c r="D171" s="4">
        <f t="shared" si="4"/>
        <v>54.2</v>
      </c>
      <c r="E171" s="80">
        <v>69</v>
      </c>
    </row>
    <row r="172" spans="1:5" ht="12.75">
      <c r="A172" s="123" t="s">
        <v>41</v>
      </c>
      <c r="B172" s="7">
        <v>1950</v>
      </c>
      <c r="C172" s="362">
        <v>51.7</v>
      </c>
      <c r="D172" s="4">
        <f t="shared" si="4"/>
        <v>55.4</v>
      </c>
      <c r="E172" s="80">
        <v>70</v>
      </c>
    </row>
    <row r="173" spans="1:5" ht="12.75">
      <c r="A173" s="123" t="s">
        <v>41</v>
      </c>
      <c r="B173" s="8">
        <v>2000</v>
      </c>
      <c r="C173" s="362">
        <v>53.9</v>
      </c>
      <c r="D173" s="4">
        <f t="shared" si="4"/>
        <v>57.7</v>
      </c>
      <c r="E173" s="390">
        <v>73</v>
      </c>
    </row>
    <row r="174" spans="1:5" ht="12.75">
      <c r="A174" s="123" t="s">
        <v>41</v>
      </c>
      <c r="B174" s="8">
        <v>2120</v>
      </c>
      <c r="C174" s="362">
        <v>57.2</v>
      </c>
      <c r="D174" s="4">
        <f t="shared" si="4"/>
        <v>61.300000000000004</v>
      </c>
      <c r="E174" s="390">
        <v>77</v>
      </c>
    </row>
    <row r="175" spans="1:5" ht="12.75">
      <c r="A175" s="123" t="s">
        <v>41</v>
      </c>
      <c r="B175" s="7">
        <v>2240</v>
      </c>
      <c r="C175" s="362">
        <v>59.4</v>
      </c>
      <c r="D175" s="4">
        <f t="shared" si="4"/>
        <v>63.6</v>
      </c>
      <c r="E175" s="80">
        <v>80</v>
      </c>
    </row>
    <row r="176" spans="1:5" ht="12.75">
      <c r="A176" s="123" t="s">
        <v>41</v>
      </c>
      <c r="B176" s="7">
        <v>2300</v>
      </c>
      <c r="C176" s="362">
        <v>61.6</v>
      </c>
      <c r="D176" s="4">
        <f t="shared" si="4"/>
        <v>66</v>
      </c>
      <c r="E176" s="80">
        <v>83</v>
      </c>
    </row>
    <row r="177" spans="1:5" ht="12.75">
      <c r="A177" s="123" t="s">
        <v>41</v>
      </c>
      <c r="B177" s="8">
        <v>2360</v>
      </c>
      <c r="C177" s="362">
        <v>62.7</v>
      </c>
      <c r="D177" s="4">
        <f t="shared" si="4"/>
        <v>67.1</v>
      </c>
      <c r="E177" s="390">
        <v>84</v>
      </c>
    </row>
    <row r="178" spans="1:5" ht="12.75">
      <c r="A178" s="123" t="s">
        <v>41</v>
      </c>
      <c r="B178" s="8">
        <v>2400</v>
      </c>
      <c r="C178" s="362">
        <v>63.8</v>
      </c>
      <c r="D178" s="4">
        <f t="shared" si="4"/>
        <v>68.3</v>
      </c>
      <c r="E178" s="390">
        <v>86</v>
      </c>
    </row>
    <row r="179" spans="1:5" ht="12.75">
      <c r="A179" s="123" t="s">
        <v>41</v>
      </c>
      <c r="B179" s="8">
        <v>2500</v>
      </c>
      <c r="C179" s="362">
        <v>67.1</v>
      </c>
      <c r="D179" s="4">
        <f t="shared" si="4"/>
        <v>71.8</v>
      </c>
      <c r="E179" s="390">
        <v>91</v>
      </c>
    </row>
    <row r="180" spans="1:5" ht="12.75">
      <c r="A180" s="123" t="s">
        <v>41</v>
      </c>
      <c r="B180" s="8">
        <v>2650</v>
      </c>
      <c r="C180" s="362">
        <v>70.4</v>
      </c>
      <c r="D180" s="4">
        <f t="shared" si="4"/>
        <v>75.39999999999999</v>
      </c>
      <c r="E180" s="390">
        <v>95</v>
      </c>
    </row>
    <row r="181" spans="1:5" ht="12.75">
      <c r="A181" s="123" t="s">
        <v>41</v>
      </c>
      <c r="B181" s="8">
        <v>2800</v>
      </c>
      <c r="C181" s="362">
        <v>74.8</v>
      </c>
      <c r="D181" s="4">
        <f t="shared" si="4"/>
        <v>80.1</v>
      </c>
      <c r="E181" s="390">
        <v>101</v>
      </c>
    </row>
    <row r="182" spans="1:5" ht="12.75">
      <c r="A182" s="123" t="s">
        <v>41</v>
      </c>
      <c r="B182" s="8">
        <v>3000</v>
      </c>
      <c r="C182" s="362">
        <v>80.3</v>
      </c>
      <c r="D182" s="4">
        <f t="shared" si="4"/>
        <v>86</v>
      </c>
      <c r="E182" s="390">
        <v>108</v>
      </c>
    </row>
    <row r="183" spans="1:5" ht="12.75">
      <c r="A183" s="123" t="s">
        <v>41</v>
      </c>
      <c r="B183" s="8">
        <v>3150</v>
      </c>
      <c r="C183" s="362">
        <v>83.6</v>
      </c>
      <c r="D183" s="4">
        <f t="shared" si="4"/>
        <v>89.5</v>
      </c>
      <c r="E183" s="390">
        <v>113</v>
      </c>
    </row>
    <row r="184" spans="1:5" ht="12.75">
      <c r="A184" s="123" t="s">
        <v>41</v>
      </c>
      <c r="B184" s="7">
        <v>3350</v>
      </c>
      <c r="C184" s="362">
        <v>89.1</v>
      </c>
      <c r="D184" s="4">
        <f t="shared" si="4"/>
        <v>95.39999999999999</v>
      </c>
      <c r="E184" s="80">
        <v>119</v>
      </c>
    </row>
    <row r="185" spans="1:5" ht="12.75">
      <c r="A185" s="123" t="s">
        <v>41</v>
      </c>
      <c r="B185" s="7">
        <v>3500</v>
      </c>
      <c r="C185" s="362">
        <v>93.3</v>
      </c>
      <c r="D185" s="4">
        <f t="shared" si="4"/>
        <v>99.89999999999999</v>
      </c>
      <c r="E185" s="80">
        <v>126</v>
      </c>
    </row>
    <row r="186" spans="1:5" ht="12.75">
      <c r="A186" s="123" t="s">
        <v>41</v>
      </c>
      <c r="B186" s="8">
        <v>3550</v>
      </c>
      <c r="C186" s="362">
        <v>94.4</v>
      </c>
      <c r="D186" s="4">
        <f t="shared" si="4"/>
        <v>101.1</v>
      </c>
      <c r="E186" s="390">
        <v>128</v>
      </c>
    </row>
    <row r="187" spans="1:5" ht="12.75">
      <c r="A187" s="123" t="s">
        <v>41</v>
      </c>
      <c r="B187" s="8">
        <v>3750</v>
      </c>
      <c r="C187" s="362">
        <v>99.7</v>
      </c>
      <c r="D187" s="4">
        <f t="shared" si="4"/>
        <v>106.69999999999999</v>
      </c>
      <c r="E187" s="390">
        <v>134</v>
      </c>
    </row>
    <row r="188" spans="1:5" ht="12.75">
      <c r="A188" s="123" t="s">
        <v>41</v>
      </c>
      <c r="B188" s="8">
        <v>4000</v>
      </c>
      <c r="C188" s="362">
        <v>106.4</v>
      </c>
      <c r="D188" s="4">
        <f t="shared" si="4"/>
        <v>113.89999999999999</v>
      </c>
      <c r="E188" s="390">
        <v>143</v>
      </c>
    </row>
    <row r="189" spans="1:5" ht="12.75">
      <c r="A189" s="123" t="s">
        <v>41</v>
      </c>
      <c r="B189" s="8">
        <v>4250</v>
      </c>
      <c r="C189" s="362">
        <v>113.2</v>
      </c>
      <c r="D189" s="4">
        <f t="shared" si="4"/>
        <v>121.19999999999999</v>
      </c>
      <c r="E189" s="390">
        <v>152</v>
      </c>
    </row>
    <row r="190" spans="1:5" ht="12.75">
      <c r="A190" s="123" t="s">
        <v>41</v>
      </c>
      <c r="B190" s="8">
        <v>4500</v>
      </c>
      <c r="C190" s="362">
        <v>119.9</v>
      </c>
      <c r="D190" s="4">
        <f t="shared" si="4"/>
        <v>128.29999999999998</v>
      </c>
      <c r="E190" s="390">
        <v>161</v>
      </c>
    </row>
    <row r="191" spans="1:5" ht="12.75">
      <c r="A191" s="123" t="s">
        <v>41</v>
      </c>
      <c r="B191" s="8">
        <v>4750</v>
      </c>
      <c r="C191" s="362">
        <v>126.6</v>
      </c>
      <c r="D191" s="4">
        <f t="shared" si="4"/>
        <v>135.5</v>
      </c>
      <c r="E191" s="390">
        <v>170</v>
      </c>
    </row>
    <row r="192" spans="1:5" ht="12.75">
      <c r="A192" s="123" t="s">
        <v>41</v>
      </c>
      <c r="B192" s="8">
        <v>5000</v>
      </c>
      <c r="C192" s="362">
        <v>133.3</v>
      </c>
      <c r="D192" s="4">
        <f t="shared" si="4"/>
        <v>142.7</v>
      </c>
      <c r="E192" s="390">
        <v>179</v>
      </c>
    </row>
    <row r="193" spans="1:5" ht="12.75">
      <c r="A193" s="123" t="s">
        <v>41</v>
      </c>
      <c r="B193" s="8">
        <v>5300</v>
      </c>
      <c r="C193" s="362">
        <v>141.2</v>
      </c>
      <c r="D193" s="4">
        <f aca="true" t="shared" si="5" ref="D193:D198">ROUNDUP(C193*1.07,1)</f>
        <v>151.1</v>
      </c>
      <c r="E193" s="390">
        <v>189</v>
      </c>
    </row>
    <row r="194" spans="1:5" ht="12.75">
      <c r="A194" s="123" t="s">
        <v>41</v>
      </c>
      <c r="B194" s="8">
        <v>5600</v>
      </c>
      <c r="C194" s="362">
        <v>149</v>
      </c>
      <c r="D194" s="4">
        <f t="shared" si="5"/>
        <v>159.5</v>
      </c>
      <c r="E194" s="390">
        <v>199</v>
      </c>
    </row>
    <row r="195" spans="1:5" ht="12.75">
      <c r="A195" s="123" t="s">
        <v>41</v>
      </c>
      <c r="B195" s="8">
        <v>6000</v>
      </c>
      <c r="C195" s="362">
        <v>160.2</v>
      </c>
      <c r="D195" s="4">
        <f t="shared" si="5"/>
        <v>171.5</v>
      </c>
      <c r="E195" s="390">
        <v>214</v>
      </c>
    </row>
    <row r="196" spans="1:5" ht="12.75">
      <c r="A196" s="123" t="s">
        <v>41</v>
      </c>
      <c r="B196" s="8">
        <v>6300</v>
      </c>
      <c r="C196" s="362">
        <v>168</v>
      </c>
      <c r="D196" s="4">
        <f t="shared" si="5"/>
        <v>179.79999999999998</v>
      </c>
      <c r="E196" s="390">
        <v>224</v>
      </c>
    </row>
    <row r="197" spans="1:5" ht="12.75">
      <c r="A197" s="123" t="s">
        <v>41</v>
      </c>
      <c r="B197" s="8">
        <v>7100</v>
      </c>
      <c r="C197" s="362">
        <v>189.3</v>
      </c>
      <c r="D197" s="4">
        <f t="shared" si="5"/>
        <v>202.6</v>
      </c>
      <c r="E197" s="390">
        <v>252</v>
      </c>
    </row>
    <row r="198" spans="1:5" ht="13.5" thickBot="1">
      <c r="A198" s="125" t="s">
        <v>41</v>
      </c>
      <c r="B198" s="135">
        <v>7500</v>
      </c>
      <c r="C198" s="372">
        <v>199.5</v>
      </c>
      <c r="D198" s="120">
        <f t="shared" si="5"/>
        <v>213.5</v>
      </c>
      <c r="E198" s="395">
        <v>266</v>
      </c>
    </row>
    <row r="199" spans="1:5" ht="13.5" thickBot="1">
      <c r="A199" s="559" t="s">
        <v>83</v>
      </c>
      <c r="B199" s="560"/>
      <c r="C199" s="560"/>
      <c r="D199" s="560"/>
      <c r="E199" s="560"/>
    </row>
    <row r="200" spans="1:5" ht="12.75">
      <c r="A200" s="131" t="s">
        <v>42</v>
      </c>
      <c r="B200" s="132">
        <v>1180</v>
      </c>
      <c r="C200" s="361">
        <v>57.5</v>
      </c>
      <c r="D200" s="116">
        <f>ROUNDUP(C200*1.07,1)</f>
        <v>61.6</v>
      </c>
      <c r="E200" s="388">
        <v>78</v>
      </c>
    </row>
    <row r="201" spans="1:5" ht="12.75">
      <c r="A201" s="137" t="s">
        <v>42</v>
      </c>
      <c r="B201" s="130">
        <v>1400</v>
      </c>
      <c r="C201" s="362">
        <v>66.7</v>
      </c>
      <c r="D201" s="11">
        <f>ROUNDUP(C201*1.07,1)</f>
        <v>71.39999999999999</v>
      </c>
      <c r="E201" s="389">
        <v>90</v>
      </c>
    </row>
    <row r="202" spans="1:5" ht="12.75">
      <c r="A202" s="133" t="s">
        <v>42</v>
      </c>
      <c r="B202" s="8">
        <v>1500</v>
      </c>
      <c r="C202" s="362">
        <v>71.3</v>
      </c>
      <c r="D202" s="4">
        <f>ROUNDUP(C202*1.07,1)</f>
        <v>76.3</v>
      </c>
      <c r="E202" s="389">
        <v>96</v>
      </c>
    </row>
    <row r="203" spans="1:5" ht="12.75">
      <c r="A203" s="133" t="s">
        <v>42</v>
      </c>
      <c r="B203" s="8">
        <v>1600</v>
      </c>
      <c r="C203" s="362">
        <v>75.9</v>
      </c>
      <c r="D203" s="4">
        <f>ROUNDUP(C203*1.07,1)</f>
        <v>81.3</v>
      </c>
      <c r="E203" s="389">
        <v>102</v>
      </c>
    </row>
    <row r="204" spans="1:5" ht="12.75">
      <c r="A204" s="133" t="s">
        <v>44</v>
      </c>
      <c r="B204" s="8">
        <v>1700</v>
      </c>
      <c r="C204" s="362">
        <v>80.5</v>
      </c>
      <c r="D204" s="4">
        <f>ROUNDUP(C204*1.07,1)</f>
        <v>86.19999999999999</v>
      </c>
      <c r="E204" s="389">
        <v>109</v>
      </c>
    </row>
    <row r="205" spans="1:5" ht="12.75">
      <c r="A205" s="133" t="s">
        <v>42</v>
      </c>
      <c r="B205" s="8">
        <v>1800</v>
      </c>
      <c r="C205" s="362">
        <v>84</v>
      </c>
      <c r="D205" s="4">
        <f aca="true" t="shared" si="6" ref="D205:D234">ROUNDUP(C205*1.07,1)</f>
        <v>89.89999999999999</v>
      </c>
      <c r="E205" s="389">
        <v>113</v>
      </c>
    </row>
    <row r="206" spans="1:5" ht="12.75">
      <c r="A206" s="133" t="s">
        <v>42</v>
      </c>
      <c r="B206" s="8">
        <v>1900</v>
      </c>
      <c r="C206" s="362">
        <v>88.6</v>
      </c>
      <c r="D206" s="4">
        <f t="shared" si="6"/>
        <v>94.89999999999999</v>
      </c>
      <c r="E206" s="389">
        <v>119</v>
      </c>
    </row>
    <row r="207" spans="1:5" ht="12.75">
      <c r="A207" s="133" t="s">
        <v>42</v>
      </c>
      <c r="B207" s="8">
        <v>2000</v>
      </c>
      <c r="C207" s="362">
        <v>93.2</v>
      </c>
      <c r="D207" s="4">
        <f t="shared" si="6"/>
        <v>99.8</v>
      </c>
      <c r="E207" s="389">
        <v>125</v>
      </c>
    </row>
    <row r="208" spans="1:5" ht="12.75">
      <c r="A208" s="133" t="s">
        <v>44</v>
      </c>
      <c r="B208" s="8">
        <v>2120</v>
      </c>
      <c r="C208" s="362">
        <v>98.9</v>
      </c>
      <c r="D208" s="4">
        <f t="shared" si="6"/>
        <v>105.89999999999999</v>
      </c>
      <c r="E208" s="389">
        <v>133</v>
      </c>
    </row>
    <row r="209" spans="1:5" ht="12.75">
      <c r="A209" s="133" t="s">
        <v>42</v>
      </c>
      <c r="B209" s="8">
        <v>2240</v>
      </c>
      <c r="C209" s="362">
        <v>103.5</v>
      </c>
      <c r="D209" s="4">
        <f t="shared" si="6"/>
        <v>110.8</v>
      </c>
      <c r="E209" s="389">
        <v>138</v>
      </c>
    </row>
    <row r="210" spans="1:5" ht="12.75">
      <c r="A210" s="133" t="s">
        <v>44</v>
      </c>
      <c r="B210" s="8">
        <v>2360</v>
      </c>
      <c r="C210" s="362">
        <v>109</v>
      </c>
      <c r="D210" s="4">
        <f t="shared" si="6"/>
        <v>116.69999999999999</v>
      </c>
      <c r="E210" s="389">
        <v>145</v>
      </c>
    </row>
    <row r="211" spans="1:5" ht="12.75">
      <c r="A211" s="133" t="s">
        <v>44</v>
      </c>
      <c r="B211" s="8">
        <v>2400</v>
      </c>
      <c r="C211" s="362">
        <v>111.6</v>
      </c>
      <c r="D211" s="4">
        <f>ROUNDUP(C211*1.07,1)</f>
        <v>119.5</v>
      </c>
      <c r="E211" s="389">
        <v>148</v>
      </c>
    </row>
    <row r="212" spans="1:5" ht="12.75">
      <c r="A212" s="133" t="s">
        <v>44</v>
      </c>
      <c r="B212" s="8">
        <v>2500</v>
      </c>
      <c r="C212" s="362">
        <v>115</v>
      </c>
      <c r="D212" s="4">
        <f t="shared" si="6"/>
        <v>123.1</v>
      </c>
      <c r="E212" s="389">
        <v>153</v>
      </c>
    </row>
    <row r="213" spans="1:5" ht="12.75">
      <c r="A213" s="133" t="s">
        <v>44</v>
      </c>
      <c r="B213" s="8">
        <v>2650</v>
      </c>
      <c r="C213" s="362">
        <v>121.9</v>
      </c>
      <c r="D213" s="4">
        <f t="shared" si="6"/>
        <v>130.5</v>
      </c>
      <c r="E213" s="389">
        <v>163</v>
      </c>
    </row>
    <row r="214" spans="1:5" ht="12.75">
      <c r="A214" s="133" t="s">
        <v>42</v>
      </c>
      <c r="B214" s="8">
        <v>2800</v>
      </c>
      <c r="C214" s="362">
        <v>128.8</v>
      </c>
      <c r="D214" s="4">
        <f t="shared" si="6"/>
        <v>137.9</v>
      </c>
      <c r="E214" s="389">
        <v>172</v>
      </c>
    </row>
    <row r="215" spans="1:5" ht="12.75">
      <c r="A215" s="133" t="s">
        <v>44</v>
      </c>
      <c r="B215" s="8">
        <v>3000</v>
      </c>
      <c r="C215" s="362">
        <v>138</v>
      </c>
      <c r="D215" s="4">
        <f t="shared" si="6"/>
        <v>147.7</v>
      </c>
      <c r="E215" s="389">
        <v>184</v>
      </c>
    </row>
    <row r="216" spans="1:5" ht="12.75">
      <c r="A216" s="133" t="s">
        <v>42</v>
      </c>
      <c r="B216" s="8">
        <v>3150</v>
      </c>
      <c r="C216" s="362">
        <v>144.9</v>
      </c>
      <c r="D216" s="4">
        <f t="shared" si="6"/>
        <v>155.1</v>
      </c>
      <c r="E216" s="389">
        <v>194</v>
      </c>
    </row>
    <row r="217" spans="1:5" ht="12.75">
      <c r="A217" s="133" t="s">
        <v>44</v>
      </c>
      <c r="B217" s="8">
        <v>3350</v>
      </c>
      <c r="C217" s="362">
        <v>154.1</v>
      </c>
      <c r="D217" s="4">
        <f t="shared" si="6"/>
        <v>164.9</v>
      </c>
      <c r="E217" s="389">
        <v>206</v>
      </c>
    </row>
    <row r="218" spans="1:5" ht="12.75">
      <c r="A218" s="133" t="s">
        <v>42</v>
      </c>
      <c r="B218" s="8">
        <v>3550</v>
      </c>
      <c r="C218" s="362">
        <v>163.3</v>
      </c>
      <c r="D218" s="4">
        <f t="shared" si="6"/>
        <v>174.79999999999998</v>
      </c>
      <c r="E218" s="389">
        <v>218</v>
      </c>
    </row>
    <row r="219" spans="1:5" ht="12.75">
      <c r="A219" s="133" t="s">
        <v>42</v>
      </c>
      <c r="B219" s="8">
        <v>3585</v>
      </c>
      <c r="C219" s="362">
        <v>164.5</v>
      </c>
      <c r="D219" s="4">
        <f t="shared" si="6"/>
        <v>176.1</v>
      </c>
      <c r="E219" s="389">
        <v>220</v>
      </c>
    </row>
    <row r="220" spans="1:5" ht="12.75">
      <c r="A220" s="133" t="s">
        <v>42</v>
      </c>
      <c r="B220" s="8">
        <v>3750</v>
      </c>
      <c r="C220" s="362">
        <v>172.5</v>
      </c>
      <c r="D220" s="4">
        <f t="shared" si="6"/>
        <v>184.6</v>
      </c>
      <c r="E220" s="389">
        <v>230</v>
      </c>
    </row>
    <row r="221" spans="1:5" ht="12.75">
      <c r="A221" s="133" t="s">
        <v>44</v>
      </c>
      <c r="B221" s="8">
        <v>4000</v>
      </c>
      <c r="C221" s="362">
        <v>184</v>
      </c>
      <c r="D221" s="4">
        <f t="shared" si="6"/>
        <v>196.9</v>
      </c>
      <c r="E221" s="389">
        <v>245</v>
      </c>
    </row>
    <row r="222" spans="1:5" ht="12.75">
      <c r="A222" s="133" t="s">
        <v>44</v>
      </c>
      <c r="B222" s="8">
        <v>4250</v>
      </c>
      <c r="C222" s="362">
        <v>195.5</v>
      </c>
      <c r="D222" s="4">
        <f t="shared" si="6"/>
        <v>209.2</v>
      </c>
      <c r="E222" s="389">
        <v>262</v>
      </c>
    </row>
    <row r="223" spans="1:5" ht="12.75">
      <c r="A223" s="133" t="s">
        <v>44</v>
      </c>
      <c r="B223" s="8">
        <v>4350</v>
      </c>
      <c r="C223" s="362">
        <v>200.1</v>
      </c>
      <c r="D223" s="4">
        <f t="shared" si="6"/>
        <v>214.2</v>
      </c>
      <c r="E223" s="389">
        <v>267</v>
      </c>
    </row>
    <row r="224" spans="1:5" ht="12.75">
      <c r="A224" s="133" t="s">
        <v>42</v>
      </c>
      <c r="B224" s="8">
        <v>4500</v>
      </c>
      <c r="C224" s="362">
        <v>207</v>
      </c>
      <c r="D224" s="4">
        <f t="shared" si="6"/>
        <v>221.5</v>
      </c>
      <c r="E224" s="389">
        <v>276</v>
      </c>
    </row>
    <row r="225" spans="1:5" ht="12.75">
      <c r="A225" s="133" t="s">
        <v>44</v>
      </c>
      <c r="B225" s="8">
        <v>4750</v>
      </c>
      <c r="C225" s="362">
        <v>218.5</v>
      </c>
      <c r="D225" s="4">
        <f t="shared" si="6"/>
        <v>233.79999999999998</v>
      </c>
      <c r="E225" s="389">
        <v>291</v>
      </c>
    </row>
    <row r="226" spans="1:5" ht="12.75">
      <c r="A226" s="133" t="s">
        <v>44</v>
      </c>
      <c r="B226" s="8">
        <v>5000</v>
      </c>
      <c r="C226" s="362">
        <v>230</v>
      </c>
      <c r="D226" s="4">
        <f t="shared" si="6"/>
        <v>246.1</v>
      </c>
      <c r="E226" s="389">
        <v>306</v>
      </c>
    </row>
    <row r="227" spans="1:5" ht="12.75">
      <c r="A227" s="133" t="s">
        <v>44</v>
      </c>
      <c r="B227" s="8">
        <v>5300</v>
      </c>
      <c r="C227" s="362">
        <v>243.8</v>
      </c>
      <c r="D227" s="4">
        <f t="shared" si="6"/>
        <v>260.90000000000003</v>
      </c>
      <c r="E227" s="389">
        <v>325</v>
      </c>
    </row>
    <row r="228" spans="1:5" ht="12.75">
      <c r="A228" s="133" t="s">
        <v>44</v>
      </c>
      <c r="B228" s="8">
        <v>5600</v>
      </c>
      <c r="C228" s="362">
        <v>257.6</v>
      </c>
      <c r="D228" s="4">
        <f t="shared" si="6"/>
        <v>275.70000000000005</v>
      </c>
      <c r="E228" s="389">
        <v>343</v>
      </c>
    </row>
    <row r="229" spans="1:5" ht="12.75">
      <c r="A229" s="133" t="s">
        <v>44</v>
      </c>
      <c r="B229" s="8">
        <v>6000</v>
      </c>
      <c r="C229" s="362">
        <v>276</v>
      </c>
      <c r="D229" s="4">
        <f t="shared" si="6"/>
        <v>295.40000000000003</v>
      </c>
      <c r="E229" s="389">
        <v>366</v>
      </c>
    </row>
    <row r="230" spans="1:5" ht="12.75">
      <c r="A230" s="133" t="s">
        <v>44</v>
      </c>
      <c r="B230" s="81">
        <v>6700</v>
      </c>
      <c r="C230" s="362">
        <v>310.5</v>
      </c>
      <c r="D230" s="4">
        <f t="shared" si="6"/>
        <v>332.3</v>
      </c>
      <c r="E230" s="389">
        <v>413</v>
      </c>
    </row>
    <row r="231" spans="1:5" ht="12.75">
      <c r="A231" s="133" t="s">
        <v>44</v>
      </c>
      <c r="B231" s="8">
        <v>7100</v>
      </c>
      <c r="C231" s="362">
        <v>325.5</v>
      </c>
      <c r="D231" s="4">
        <f t="shared" si="6"/>
        <v>348.3</v>
      </c>
      <c r="E231" s="389">
        <v>434</v>
      </c>
    </row>
    <row r="232" spans="1:5" ht="12.75">
      <c r="A232" s="133" t="s">
        <v>44</v>
      </c>
      <c r="B232" s="8">
        <v>7500</v>
      </c>
      <c r="C232" s="362">
        <v>343.9</v>
      </c>
      <c r="D232" s="4">
        <f t="shared" si="6"/>
        <v>368</v>
      </c>
      <c r="E232" s="389">
        <v>458</v>
      </c>
    </row>
    <row r="233" spans="1:5" ht="12.75">
      <c r="A233" s="133" t="s">
        <v>44</v>
      </c>
      <c r="B233" s="8">
        <v>8000</v>
      </c>
      <c r="C233" s="362">
        <v>366.9</v>
      </c>
      <c r="D233" s="4">
        <f t="shared" si="6"/>
        <v>392.6</v>
      </c>
      <c r="E233" s="389">
        <v>489</v>
      </c>
    </row>
    <row r="234" spans="1:5" ht="13.5" thickBot="1">
      <c r="A234" s="134" t="s">
        <v>44</v>
      </c>
      <c r="B234" s="135">
        <v>9900</v>
      </c>
      <c r="C234" s="370">
        <v>471.5</v>
      </c>
      <c r="D234" s="120">
        <f t="shared" si="6"/>
        <v>504.6</v>
      </c>
      <c r="E234" s="396">
        <v>633</v>
      </c>
    </row>
    <row r="235" spans="1:5" ht="13.5" thickBot="1">
      <c r="A235" s="557" t="s">
        <v>84</v>
      </c>
      <c r="B235" s="558"/>
      <c r="C235" s="558"/>
      <c r="D235" s="558"/>
      <c r="E235" s="558"/>
    </row>
    <row r="236" spans="1:5" ht="12.75">
      <c r="A236" s="131" t="s">
        <v>52</v>
      </c>
      <c r="B236" s="136">
        <v>1800</v>
      </c>
      <c r="C236" s="373">
        <v>155.9</v>
      </c>
      <c r="D236" s="138">
        <f aca="true" t="shared" si="7" ref="D236:D241">ROUNDUP(C236*1.07,1)</f>
        <v>166.9</v>
      </c>
      <c r="E236" s="402">
        <v>211</v>
      </c>
    </row>
    <row r="237" spans="1:5" ht="12.75">
      <c r="A237" s="133" t="s">
        <v>52</v>
      </c>
      <c r="B237" s="399">
        <v>1900</v>
      </c>
      <c r="C237" s="374">
        <v>164.6</v>
      </c>
      <c r="D237" s="82">
        <f t="shared" si="7"/>
        <v>176.2</v>
      </c>
      <c r="E237" s="400">
        <v>222</v>
      </c>
    </row>
    <row r="238" spans="1:5" ht="12.75">
      <c r="A238" s="133" t="s">
        <v>52</v>
      </c>
      <c r="B238" s="399">
        <v>2120</v>
      </c>
      <c r="C238" s="374">
        <v>186.4</v>
      </c>
      <c r="D238" s="82">
        <f t="shared" si="7"/>
        <v>199.5</v>
      </c>
      <c r="E238" s="400">
        <v>251</v>
      </c>
    </row>
    <row r="239" spans="1:5" ht="12.75">
      <c r="A239" s="133" t="s">
        <v>52</v>
      </c>
      <c r="B239" s="399">
        <v>2240</v>
      </c>
      <c r="C239" s="374">
        <v>197.3</v>
      </c>
      <c r="D239" s="82">
        <f t="shared" si="7"/>
        <v>211.2</v>
      </c>
      <c r="E239" s="400">
        <v>266</v>
      </c>
    </row>
    <row r="240" spans="1:5" ht="12.75">
      <c r="A240" s="133" t="s">
        <v>52</v>
      </c>
      <c r="B240" s="399">
        <v>2500</v>
      </c>
      <c r="C240" s="374">
        <v>220.2</v>
      </c>
      <c r="D240" s="82">
        <f t="shared" si="7"/>
        <v>235.7</v>
      </c>
      <c r="E240" s="400">
        <v>296</v>
      </c>
    </row>
    <row r="241" spans="1:5" ht="12.75">
      <c r="A241" s="133" t="s">
        <v>52</v>
      </c>
      <c r="B241" s="399">
        <v>2800</v>
      </c>
      <c r="C241" s="374">
        <v>243.1</v>
      </c>
      <c r="D241" s="82">
        <f t="shared" si="7"/>
        <v>260.20000000000005</v>
      </c>
      <c r="E241" s="400">
        <v>327</v>
      </c>
    </row>
    <row r="242" spans="1:5" ht="12.75">
      <c r="A242" s="133" t="s">
        <v>52</v>
      </c>
      <c r="B242" s="399">
        <v>3000</v>
      </c>
      <c r="C242" s="374">
        <v>263.8</v>
      </c>
      <c r="D242" s="82">
        <f aca="true" t="shared" si="8" ref="D242:D259">ROUNDUP(C242*1.07,1)</f>
        <v>282.3</v>
      </c>
      <c r="E242" s="400">
        <v>355</v>
      </c>
    </row>
    <row r="243" spans="1:5" ht="12.75">
      <c r="A243" s="133" t="s">
        <v>52</v>
      </c>
      <c r="B243" s="399">
        <v>3150</v>
      </c>
      <c r="C243" s="374">
        <v>276.9</v>
      </c>
      <c r="D243" s="82">
        <f>ROUNDUP(C243*1.07,1)</f>
        <v>296.3</v>
      </c>
      <c r="E243" s="400">
        <v>372</v>
      </c>
    </row>
    <row r="244" spans="1:5" ht="12.75">
      <c r="A244" s="133" t="s">
        <v>52</v>
      </c>
      <c r="B244" s="8">
        <v>3350</v>
      </c>
      <c r="C244" s="374">
        <v>294.3</v>
      </c>
      <c r="D244" s="82">
        <f t="shared" si="8"/>
        <v>315</v>
      </c>
      <c r="E244" s="400">
        <v>396</v>
      </c>
    </row>
    <row r="245" spans="1:5" ht="12.75">
      <c r="A245" s="133" t="s">
        <v>52</v>
      </c>
      <c r="B245" s="8">
        <v>3475</v>
      </c>
      <c r="C245" s="374">
        <v>305.2</v>
      </c>
      <c r="D245" s="82">
        <f t="shared" si="8"/>
        <v>326.6</v>
      </c>
      <c r="E245" s="400">
        <v>411</v>
      </c>
    </row>
    <row r="246" spans="1:5" ht="12.75">
      <c r="A246" s="133" t="s">
        <v>52</v>
      </c>
      <c r="B246" s="8">
        <v>3550</v>
      </c>
      <c r="C246" s="374">
        <v>311.8</v>
      </c>
      <c r="D246" s="82">
        <f t="shared" si="8"/>
        <v>333.70000000000005</v>
      </c>
      <c r="E246" s="400">
        <v>420</v>
      </c>
    </row>
    <row r="247" spans="1:5" ht="12.75">
      <c r="A247" s="133" t="s">
        <v>52</v>
      </c>
      <c r="B247" s="8">
        <v>3750</v>
      </c>
      <c r="C247" s="374">
        <v>329.2</v>
      </c>
      <c r="D247" s="82">
        <f t="shared" si="8"/>
        <v>352.3</v>
      </c>
      <c r="E247" s="400">
        <v>443</v>
      </c>
    </row>
    <row r="248" spans="1:5" ht="12.75">
      <c r="A248" s="133" t="s">
        <v>52</v>
      </c>
      <c r="B248" s="8">
        <v>4000</v>
      </c>
      <c r="C248" s="374">
        <v>346.7</v>
      </c>
      <c r="D248" s="82">
        <f t="shared" si="8"/>
        <v>371</v>
      </c>
      <c r="E248" s="400">
        <v>466</v>
      </c>
    </row>
    <row r="249" spans="1:5" ht="12.75">
      <c r="A249" s="133" t="s">
        <v>52</v>
      </c>
      <c r="B249" s="8">
        <v>4250</v>
      </c>
      <c r="C249" s="374">
        <v>368.5</v>
      </c>
      <c r="D249" s="82">
        <f t="shared" si="8"/>
        <v>394.3</v>
      </c>
      <c r="E249" s="400">
        <v>495</v>
      </c>
    </row>
    <row r="250" spans="1:5" ht="12.75">
      <c r="A250" s="133" t="s">
        <v>52</v>
      </c>
      <c r="B250" s="8">
        <v>4500</v>
      </c>
      <c r="C250" s="374">
        <v>390.3</v>
      </c>
      <c r="D250" s="82">
        <f t="shared" si="8"/>
        <v>417.70000000000005</v>
      </c>
      <c r="E250" s="400">
        <v>525</v>
      </c>
    </row>
    <row r="251" spans="1:5" ht="12.75">
      <c r="A251" s="133" t="s">
        <v>52</v>
      </c>
      <c r="B251" s="8">
        <v>4750</v>
      </c>
      <c r="C251" s="374">
        <v>417.5</v>
      </c>
      <c r="D251" s="82">
        <f>ROUNDUP(C251*1.07,1)</f>
        <v>446.8</v>
      </c>
      <c r="E251" s="400">
        <v>561</v>
      </c>
    </row>
    <row r="252" spans="1:5" ht="12" customHeight="1">
      <c r="A252" s="133" t="s">
        <v>52</v>
      </c>
      <c r="B252" s="8">
        <v>5000</v>
      </c>
      <c r="C252" s="374">
        <v>439.3</v>
      </c>
      <c r="D252" s="82">
        <f t="shared" si="8"/>
        <v>470.1</v>
      </c>
      <c r="E252" s="400">
        <v>590</v>
      </c>
    </row>
    <row r="253" spans="1:5" ht="12" customHeight="1">
      <c r="A253" s="133" t="s">
        <v>52</v>
      </c>
      <c r="B253" s="8">
        <v>5300</v>
      </c>
      <c r="C253" s="374">
        <v>458.9</v>
      </c>
      <c r="D253" s="82">
        <f t="shared" si="8"/>
        <v>491.1</v>
      </c>
      <c r="E253" s="400">
        <v>616</v>
      </c>
    </row>
    <row r="254" spans="1:5" ht="12" customHeight="1">
      <c r="A254" s="133" t="s">
        <v>52</v>
      </c>
      <c r="B254" s="8">
        <v>5600</v>
      </c>
      <c r="C254" s="374">
        <v>485.1</v>
      </c>
      <c r="D254" s="82">
        <f t="shared" si="8"/>
        <v>519.1</v>
      </c>
      <c r="E254" s="400">
        <v>652</v>
      </c>
    </row>
    <row r="255" spans="1:5" ht="12" customHeight="1">
      <c r="A255" s="133" t="s">
        <v>52</v>
      </c>
      <c r="B255" s="8">
        <v>6000</v>
      </c>
      <c r="C255" s="374">
        <v>527.6</v>
      </c>
      <c r="D255" s="82">
        <f t="shared" si="8"/>
        <v>564.6</v>
      </c>
      <c r="E255" s="400">
        <v>709</v>
      </c>
    </row>
    <row r="256" spans="1:5" ht="12.75">
      <c r="A256" s="133" t="s">
        <v>52</v>
      </c>
      <c r="B256" s="8">
        <v>6300</v>
      </c>
      <c r="C256" s="374">
        <v>553.8</v>
      </c>
      <c r="D256" s="82">
        <f t="shared" si="8"/>
        <v>592.6</v>
      </c>
      <c r="E256" s="400">
        <v>744</v>
      </c>
    </row>
    <row r="257" spans="1:5" ht="15" customHeight="1">
      <c r="A257" s="133" t="s">
        <v>52</v>
      </c>
      <c r="B257" s="8">
        <v>6700</v>
      </c>
      <c r="C257" s="374">
        <v>588.6</v>
      </c>
      <c r="D257" s="82">
        <f t="shared" si="8"/>
        <v>629.9</v>
      </c>
      <c r="E257" s="400">
        <v>791</v>
      </c>
    </row>
    <row r="258" spans="1:5" ht="12.75" customHeight="1">
      <c r="A258" s="133" t="s">
        <v>52</v>
      </c>
      <c r="B258" s="8">
        <v>7100</v>
      </c>
      <c r="C258" s="374">
        <v>623.5</v>
      </c>
      <c r="D258" s="82">
        <f t="shared" si="8"/>
        <v>667.2</v>
      </c>
      <c r="E258" s="400">
        <v>838</v>
      </c>
    </row>
    <row r="259" spans="1:5" ht="13.5" thickBot="1">
      <c r="A259" s="134" t="s">
        <v>52</v>
      </c>
      <c r="B259" s="135">
        <v>7500</v>
      </c>
      <c r="C259" s="375">
        <v>659.5</v>
      </c>
      <c r="D259" s="139">
        <f t="shared" si="8"/>
        <v>705.7</v>
      </c>
      <c r="E259" s="401">
        <v>886</v>
      </c>
    </row>
    <row r="260" ht="12.75"/>
    <row r="261" spans="1:5" ht="18.75">
      <c r="A261" s="552" t="s">
        <v>268</v>
      </c>
      <c r="B261" s="552"/>
      <c r="C261" s="552"/>
      <c r="D261" s="552"/>
      <c r="E261" s="552"/>
    </row>
    <row r="262" spans="1:5" ht="16.5" thickBot="1">
      <c r="A262" s="553"/>
      <c r="B262" s="553"/>
      <c r="C262" s="553"/>
      <c r="D262" s="553"/>
      <c r="E262" s="553"/>
    </row>
    <row r="263" spans="1:5" ht="27" customHeight="1">
      <c r="A263" s="554" t="s">
        <v>9</v>
      </c>
      <c r="B263" s="555"/>
      <c r="C263" s="367" t="s">
        <v>77</v>
      </c>
      <c r="D263" s="129" t="s">
        <v>289</v>
      </c>
      <c r="E263" s="376" t="s">
        <v>287</v>
      </c>
    </row>
    <row r="264" spans="1:5" ht="14.25">
      <c r="A264" s="262" t="s">
        <v>29</v>
      </c>
      <c r="B264" s="41" t="s">
        <v>30</v>
      </c>
      <c r="C264" s="368" t="s">
        <v>68</v>
      </c>
      <c r="D264" s="42" t="s">
        <v>69</v>
      </c>
      <c r="E264" s="377" t="s">
        <v>288</v>
      </c>
    </row>
    <row r="265" spans="1:5" ht="12.75">
      <c r="A265" s="117" t="s">
        <v>31</v>
      </c>
      <c r="B265" s="24" t="s">
        <v>248</v>
      </c>
      <c r="C265" s="362">
        <v>24</v>
      </c>
      <c r="D265" s="4">
        <f aca="true" t="shared" si="9" ref="D265:D271">ROUNDUP(C265*1.07,1)</f>
        <v>25.700000000000003</v>
      </c>
      <c r="E265" s="379">
        <v>32</v>
      </c>
    </row>
    <row r="266" spans="1:5" ht="12.75">
      <c r="A266" s="117" t="s">
        <v>31</v>
      </c>
      <c r="B266" s="24" t="s">
        <v>249</v>
      </c>
      <c r="C266" s="362">
        <v>24</v>
      </c>
      <c r="D266" s="4">
        <f t="shared" si="9"/>
        <v>25.700000000000003</v>
      </c>
      <c r="E266" s="379">
        <v>32</v>
      </c>
    </row>
    <row r="267" spans="1:5" ht="12.75">
      <c r="A267" s="117" t="s">
        <v>31</v>
      </c>
      <c r="B267" s="24" t="s">
        <v>250</v>
      </c>
      <c r="C267" s="362">
        <v>26</v>
      </c>
      <c r="D267" s="4">
        <f t="shared" si="9"/>
        <v>27.900000000000002</v>
      </c>
      <c r="E267" s="379">
        <v>36</v>
      </c>
    </row>
    <row r="268" spans="1:5" ht="12.75">
      <c r="A268" s="117" t="s">
        <v>31</v>
      </c>
      <c r="B268" s="24" t="s">
        <v>251</v>
      </c>
      <c r="C268" s="362">
        <v>28</v>
      </c>
      <c r="D268" s="4">
        <f t="shared" si="9"/>
        <v>30</v>
      </c>
      <c r="E268" s="379">
        <v>38</v>
      </c>
    </row>
    <row r="269" spans="1:5" ht="12.75">
      <c r="A269" s="117" t="s">
        <v>31</v>
      </c>
      <c r="B269" s="24" t="s">
        <v>252</v>
      </c>
      <c r="C269" s="362">
        <v>28</v>
      </c>
      <c r="D269" s="4">
        <f t="shared" si="9"/>
        <v>30</v>
      </c>
      <c r="E269" s="379">
        <v>38</v>
      </c>
    </row>
    <row r="270" spans="1:5" ht="12.75">
      <c r="A270" s="117" t="s">
        <v>31</v>
      </c>
      <c r="B270" s="24" t="s">
        <v>253</v>
      </c>
      <c r="C270" s="362">
        <v>35</v>
      </c>
      <c r="D270" s="4">
        <f t="shared" si="9"/>
        <v>37.5</v>
      </c>
      <c r="E270" s="379">
        <v>48</v>
      </c>
    </row>
    <row r="271" spans="1:5" ht="13.5" thickBot="1">
      <c r="A271" s="118" t="s">
        <v>31</v>
      </c>
      <c r="B271" s="119" t="s">
        <v>254</v>
      </c>
      <c r="C271" s="362">
        <v>36</v>
      </c>
      <c r="D271" s="120">
        <f t="shared" si="9"/>
        <v>38.6</v>
      </c>
      <c r="E271" s="379">
        <v>49</v>
      </c>
    </row>
    <row r="272" spans="1:5" ht="13.5" thickBot="1">
      <c r="A272" s="556"/>
      <c r="B272" s="556"/>
      <c r="C272" s="556"/>
      <c r="D272" s="556"/>
      <c r="E272" s="556"/>
    </row>
    <row r="273" spans="1:5" ht="12.75">
      <c r="A273" s="117" t="s">
        <v>32</v>
      </c>
      <c r="B273" s="24" t="s">
        <v>255</v>
      </c>
      <c r="C273" s="362">
        <v>37</v>
      </c>
      <c r="D273" s="4">
        <f>ROUNDUP(C273*1.07,1)</f>
        <v>39.6</v>
      </c>
      <c r="E273" s="382">
        <v>50</v>
      </c>
    </row>
    <row r="274" spans="1:5" ht="12.75">
      <c r="A274" s="117" t="s">
        <v>32</v>
      </c>
      <c r="B274" s="24" t="s">
        <v>256</v>
      </c>
      <c r="C274" s="362">
        <v>43</v>
      </c>
      <c r="D274" s="4">
        <f>ROUNDUP(C274*1.07,1)</f>
        <v>46.1</v>
      </c>
      <c r="E274" s="382">
        <v>60</v>
      </c>
    </row>
    <row r="275" spans="1:5" ht="12.75">
      <c r="A275" s="117" t="s">
        <v>32</v>
      </c>
      <c r="B275" s="24" t="s">
        <v>257</v>
      </c>
      <c r="C275" s="362">
        <v>48</v>
      </c>
      <c r="D275" s="4">
        <f>ROUNDUP(C275*1.07,1)</f>
        <v>51.4</v>
      </c>
      <c r="E275" s="382">
        <v>65</v>
      </c>
    </row>
    <row r="276" spans="1:5" ht="12.75">
      <c r="A276" s="117" t="s">
        <v>32</v>
      </c>
      <c r="B276" s="24" t="s">
        <v>258</v>
      </c>
      <c r="C276" s="362">
        <v>49</v>
      </c>
      <c r="D276" s="4">
        <f>ROUNDUP(C276*1.07,1)</f>
        <v>52.5</v>
      </c>
      <c r="E276" s="382">
        <v>66</v>
      </c>
    </row>
    <row r="277" spans="1:5" ht="12.75">
      <c r="A277" s="117" t="s">
        <v>32</v>
      </c>
      <c r="B277" s="24" t="s">
        <v>259</v>
      </c>
      <c r="C277" s="362">
        <v>50</v>
      </c>
      <c r="D277" s="4">
        <f aca="true" t="shared" si="10" ref="D277:D282">ROUNDUP(C277*1.07,1)</f>
        <v>53.5</v>
      </c>
      <c r="E277" s="382">
        <v>69</v>
      </c>
    </row>
    <row r="278" spans="1:5" ht="12.75">
      <c r="A278" s="123" t="s">
        <v>32</v>
      </c>
      <c r="B278" s="7" t="s">
        <v>260</v>
      </c>
      <c r="C278" s="362">
        <v>51</v>
      </c>
      <c r="D278" s="4">
        <f t="shared" si="10"/>
        <v>54.6</v>
      </c>
      <c r="E278" s="382">
        <v>70</v>
      </c>
    </row>
    <row r="279" spans="1:5" ht="12.75">
      <c r="A279" s="123" t="s">
        <v>32</v>
      </c>
      <c r="B279" s="7" t="s">
        <v>253</v>
      </c>
      <c r="C279" s="362">
        <v>52</v>
      </c>
      <c r="D279" s="4">
        <f t="shared" si="10"/>
        <v>55.7</v>
      </c>
      <c r="E279" s="382">
        <v>71</v>
      </c>
    </row>
    <row r="280" spans="1:5" ht="12.75">
      <c r="A280" s="123" t="s">
        <v>32</v>
      </c>
      <c r="B280" s="7" t="s">
        <v>261</v>
      </c>
      <c r="C280" s="362">
        <v>58</v>
      </c>
      <c r="D280" s="4">
        <f t="shared" si="10"/>
        <v>62.1</v>
      </c>
      <c r="E280" s="382">
        <v>79</v>
      </c>
    </row>
    <row r="281" spans="1:5" ht="12.75">
      <c r="A281" s="124" t="s">
        <v>32</v>
      </c>
      <c r="B281" s="48" t="s">
        <v>262</v>
      </c>
      <c r="C281" s="366">
        <v>61</v>
      </c>
      <c r="D281" s="46">
        <f t="shared" si="10"/>
        <v>65.3</v>
      </c>
      <c r="E281" s="383">
        <v>83</v>
      </c>
    </row>
    <row r="282" spans="1:5" ht="13.5" thickBot="1">
      <c r="A282" s="125" t="s">
        <v>32</v>
      </c>
      <c r="B282" s="126" t="s">
        <v>263</v>
      </c>
      <c r="C282" s="370">
        <v>72</v>
      </c>
      <c r="D282" s="120">
        <f t="shared" si="10"/>
        <v>77.1</v>
      </c>
      <c r="E282" s="384">
        <v>98</v>
      </c>
    </row>
    <row r="283" spans="1:5" ht="13.5" thickBot="1">
      <c r="A283" s="551"/>
      <c r="B283" s="551"/>
      <c r="C283" s="551"/>
      <c r="D283" s="551"/>
      <c r="E283" s="551"/>
    </row>
    <row r="284" spans="1:5" ht="12.75">
      <c r="A284" s="127" t="s">
        <v>34</v>
      </c>
      <c r="B284" s="128" t="s">
        <v>264</v>
      </c>
      <c r="C284" s="361">
        <v>52</v>
      </c>
      <c r="D284" s="116">
        <f>ROUNDUP(C284*1.07,1)</f>
        <v>55.7</v>
      </c>
      <c r="E284" s="380">
        <v>71</v>
      </c>
    </row>
    <row r="285" spans="1:5" ht="12.75">
      <c r="A285" s="123" t="s">
        <v>34</v>
      </c>
      <c r="B285" s="7" t="s">
        <v>265</v>
      </c>
      <c r="C285" s="365">
        <v>55</v>
      </c>
      <c r="D285" s="4">
        <f>ROUNDUP(C285*1.07,1)</f>
        <v>58.9</v>
      </c>
      <c r="E285" s="385">
        <v>75</v>
      </c>
    </row>
    <row r="286" spans="1:5" ht="13.5" thickBot="1">
      <c r="A286" s="125" t="s">
        <v>34</v>
      </c>
      <c r="B286" s="126" t="s">
        <v>266</v>
      </c>
      <c r="C286" s="370">
        <v>59</v>
      </c>
      <c r="D286" s="120">
        <f>ROUNDUP(C286*1.07,1)</f>
        <v>63.2</v>
      </c>
      <c r="E286" s="398">
        <v>81</v>
      </c>
    </row>
    <row r="287" spans="1:5" ht="13.5" thickBot="1">
      <c r="A287" s="551"/>
      <c r="B287" s="551"/>
      <c r="C287" s="551"/>
      <c r="D287" s="551"/>
      <c r="E287" s="551"/>
    </row>
    <row r="288" spans="1:5" ht="13.5" thickBot="1">
      <c r="A288" s="403" t="s">
        <v>43</v>
      </c>
      <c r="B288" s="404" t="s">
        <v>254</v>
      </c>
      <c r="C288" s="405">
        <v>77</v>
      </c>
      <c r="D288" s="406">
        <f>ROUNDUP(C288*1.07,1)</f>
        <v>82.39999999999999</v>
      </c>
      <c r="E288" s="407">
        <v>106</v>
      </c>
    </row>
    <row r="289" spans="1:5" ht="13.5" thickBot="1">
      <c r="A289" s="550"/>
      <c r="B289" s="551"/>
      <c r="C289" s="551"/>
      <c r="D289" s="551"/>
      <c r="E289" s="551"/>
    </row>
    <row r="290" spans="1:5" ht="13.5" thickBot="1">
      <c r="A290" s="403" t="s">
        <v>36</v>
      </c>
      <c r="B290" s="404" t="s">
        <v>267</v>
      </c>
      <c r="C290" s="405">
        <v>99</v>
      </c>
      <c r="D290" s="406">
        <f>ROUNDUP(C290*1.07,1)</f>
        <v>106</v>
      </c>
      <c r="E290" s="407">
        <v>136</v>
      </c>
    </row>
  </sheetData>
  <sheetProtection/>
  <mergeCells count="24">
    <mergeCell ref="A64:E64"/>
    <mergeCell ref="A60:E60"/>
    <mergeCell ref="A49:E49"/>
    <mergeCell ref="A22:E22"/>
    <mergeCell ref="A40:E40"/>
    <mergeCell ref="A44:E44"/>
    <mergeCell ref="A53:E53"/>
    <mergeCell ref="A235:E235"/>
    <mergeCell ref="A199:E199"/>
    <mergeCell ref="A146:E146"/>
    <mergeCell ref="A100:E100"/>
    <mergeCell ref="A2:E2"/>
    <mergeCell ref="A3:E3"/>
    <mergeCell ref="A4:B4"/>
    <mergeCell ref="A19:E19"/>
    <mergeCell ref="A72:B72"/>
    <mergeCell ref="A71:B71"/>
    <mergeCell ref="A289:E289"/>
    <mergeCell ref="A261:E261"/>
    <mergeCell ref="A262:E262"/>
    <mergeCell ref="A263:B263"/>
    <mergeCell ref="A272:E272"/>
    <mergeCell ref="A287:E287"/>
    <mergeCell ref="A283:E283"/>
  </mergeCells>
  <printOptions/>
  <pageMargins left="0.7480314960629921" right="1.1023622047244095" top="0.2755905511811024" bottom="0.3937007874015748" header="0.15748031496062992" footer="0.2755905511811024"/>
  <pageSetup fitToHeight="7" horizontalDpi="600" verticalDpi="600" orientation="portrait" paperSize="9" scale="72" r:id="rId4"/>
  <rowBreaks count="3" manualBreakCount="3">
    <brk id="69" max="4" man="1"/>
    <brk id="145" max="4" man="1"/>
    <brk id="234" max="4" man="1"/>
  </rowBreaks>
  <legacyDrawing r:id="rId3"/>
  <oleObjects>
    <oleObject progId="CorelDRAW.Graphic.12" shapeId="403012" r:id="rId1"/>
    <oleObject progId="CorelDRAW.Graphic.12" shapeId="39086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2:G101"/>
  <sheetViews>
    <sheetView view="pageBreakPreview" zoomScaleSheetLayoutView="100" workbookViewId="0" topLeftCell="A1">
      <selection activeCell="E4" sqref="E4:F6"/>
    </sheetView>
  </sheetViews>
  <sheetFormatPr defaultColWidth="9.00390625" defaultRowHeight="12.75"/>
  <cols>
    <col min="1" max="2" width="11.625" style="141" customWidth="1"/>
    <col min="3" max="3" width="12.125" style="141" customWidth="1"/>
    <col min="4" max="4" width="10.875" style="141" customWidth="1"/>
    <col min="5" max="6" width="14.00390625" style="141" customWidth="1"/>
    <col min="7" max="7" width="15.625" style="141" customWidth="1"/>
    <col min="8" max="16384" width="9.125" style="141" customWidth="1"/>
  </cols>
  <sheetData>
    <row r="2" spans="1:7" ht="18.75">
      <c r="A2" s="573" t="s">
        <v>240</v>
      </c>
      <c r="B2" s="573"/>
      <c r="C2" s="573"/>
      <c r="D2" s="573"/>
      <c r="E2" s="573"/>
      <c r="F2" s="573"/>
      <c r="G2" s="573"/>
    </row>
    <row r="3" spans="1:7" ht="14.25" customHeight="1" thickBot="1">
      <c r="A3" s="590" t="s">
        <v>51</v>
      </c>
      <c r="B3" s="590"/>
      <c r="C3" s="590"/>
      <c r="D3" s="590"/>
      <c r="E3" s="590"/>
      <c r="F3" s="590"/>
      <c r="G3" s="590"/>
    </row>
    <row r="4" spans="1:6" ht="12.75" customHeight="1">
      <c r="A4" s="492" t="s">
        <v>85</v>
      </c>
      <c r="B4" s="480" t="s">
        <v>23</v>
      </c>
      <c r="C4" s="480" t="s">
        <v>87</v>
      </c>
      <c r="D4" s="571" t="s">
        <v>77</v>
      </c>
      <c r="E4" s="480" t="s">
        <v>289</v>
      </c>
      <c r="F4" s="591" t="s">
        <v>287</v>
      </c>
    </row>
    <row r="5" spans="1:6" ht="21.75" customHeight="1">
      <c r="A5" s="493"/>
      <c r="B5" s="481"/>
      <c r="C5" s="481"/>
      <c r="D5" s="572"/>
      <c r="E5" s="576"/>
      <c r="F5" s="578"/>
    </row>
    <row r="6" spans="1:6" ht="15" customHeight="1" thickBot="1">
      <c r="A6" s="270" t="s">
        <v>20</v>
      </c>
      <c r="B6" s="271" t="s">
        <v>86</v>
      </c>
      <c r="C6" s="271" t="s">
        <v>88</v>
      </c>
      <c r="D6" s="272" t="s">
        <v>68</v>
      </c>
      <c r="E6" s="273" t="s">
        <v>69</v>
      </c>
      <c r="F6" s="274" t="s">
        <v>288</v>
      </c>
    </row>
    <row r="7" spans="1:6" ht="12.75">
      <c r="A7" s="267">
        <v>100</v>
      </c>
      <c r="B7" s="268">
        <v>3</v>
      </c>
      <c r="C7" s="268">
        <v>100</v>
      </c>
      <c r="D7" s="275">
        <v>620</v>
      </c>
      <c r="E7" s="276">
        <f aca="true" t="shared" si="0" ref="E7:E14">ROUNDUP(D7*1.07,1)</f>
        <v>663.4</v>
      </c>
      <c r="F7" s="277">
        <v>900</v>
      </c>
    </row>
    <row r="8" spans="1:6" ht="12.75">
      <c r="A8" s="245">
        <v>125</v>
      </c>
      <c r="B8" s="144">
        <v>3</v>
      </c>
      <c r="C8" s="144">
        <v>100</v>
      </c>
      <c r="D8" s="278">
        <v>620</v>
      </c>
      <c r="E8" s="213">
        <f t="shared" si="0"/>
        <v>663.4</v>
      </c>
      <c r="F8" s="279">
        <v>900</v>
      </c>
    </row>
    <row r="9" spans="1:6" ht="12.75">
      <c r="A9" s="245">
        <v>150</v>
      </c>
      <c r="B9" s="144">
        <v>3</v>
      </c>
      <c r="C9" s="144">
        <v>100</v>
      </c>
      <c r="D9" s="278">
        <v>620</v>
      </c>
      <c r="E9" s="213">
        <f t="shared" si="0"/>
        <v>663.4</v>
      </c>
      <c r="F9" s="279">
        <v>900</v>
      </c>
    </row>
    <row r="10" spans="1:6" ht="12.75">
      <c r="A10" s="245">
        <v>175</v>
      </c>
      <c r="B10" s="144">
        <v>3</v>
      </c>
      <c r="C10" s="144">
        <v>100</v>
      </c>
      <c r="D10" s="278">
        <v>620</v>
      </c>
      <c r="E10" s="213">
        <f t="shared" si="0"/>
        <v>663.4</v>
      </c>
      <c r="F10" s="279">
        <v>900</v>
      </c>
    </row>
    <row r="11" spans="1:6" ht="12.75">
      <c r="A11" s="245">
        <v>200</v>
      </c>
      <c r="B11" s="144">
        <v>3</v>
      </c>
      <c r="C11" s="144">
        <v>100</v>
      </c>
      <c r="D11" s="278">
        <v>620</v>
      </c>
      <c r="E11" s="213">
        <f t="shared" si="0"/>
        <v>663.4</v>
      </c>
      <c r="F11" s="279">
        <v>900</v>
      </c>
    </row>
    <row r="12" spans="1:6" ht="12.75">
      <c r="A12" s="245">
        <v>250</v>
      </c>
      <c r="B12" s="144">
        <v>3</v>
      </c>
      <c r="C12" s="144">
        <v>100</v>
      </c>
      <c r="D12" s="278">
        <v>620</v>
      </c>
      <c r="E12" s="213">
        <f t="shared" si="0"/>
        <v>663.4</v>
      </c>
      <c r="F12" s="279">
        <v>900</v>
      </c>
    </row>
    <row r="13" spans="1:6" ht="12.75">
      <c r="A13" s="245">
        <v>300</v>
      </c>
      <c r="B13" s="144">
        <v>3</v>
      </c>
      <c r="C13" s="144">
        <v>100</v>
      </c>
      <c r="D13" s="278">
        <v>620</v>
      </c>
      <c r="E13" s="213">
        <f t="shared" si="0"/>
        <v>663.4</v>
      </c>
      <c r="F13" s="279">
        <v>900</v>
      </c>
    </row>
    <row r="14" spans="1:6" ht="13.5" thickBot="1">
      <c r="A14" s="246">
        <v>400</v>
      </c>
      <c r="B14" s="269">
        <v>3</v>
      </c>
      <c r="C14" s="269">
        <v>100</v>
      </c>
      <c r="D14" s="280">
        <v>620</v>
      </c>
      <c r="E14" s="214">
        <f t="shared" si="0"/>
        <v>663.4</v>
      </c>
      <c r="F14" s="281">
        <v>900</v>
      </c>
    </row>
    <row r="15" spans="1:4" ht="12.75">
      <c r="A15" s="145"/>
      <c r="B15" s="145"/>
      <c r="C15" s="145"/>
      <c r="D15" s="145"/>
    </row>
    <row r="16" ht="12.75"/>
    <row r="17" spans="1:7" ht="18.75">
      <c r="A17" s="573" t="s">
        <v>241</v>
      </c>
      <c r="B17" s="573"/>
      <c r="C17" s="573"/>
      <c r="D17" s="573"/>
      <c r="E17" s="573"/>
      <c r="F17" s="573"/>
      <c r="G17" s="573"/>
    </row>
    <row r="18" ht="12.75">
      <c r="B18" s="146"/>
    </row>
    <row r="19" spans="1:7" ht="12.75" customHeight="1">
      <c r="A19" s="523" t="s">
        <v>22</v>
      </c>
      <c r="B19" s="481" t="s">
        <v>23</v>
      </c>
      <c r="C19" s="481" t="s">
        <v>24</v>
      </c>
      <c r="D19" s="481"/>
      <c r="E19" s="575" t="s">
        <v>77</v>
      </c>
      <c r="F19" s="481" t="s">
        <v>289</v>
      </c>
      <c r="G19" s="577" t="s">
        <v>287</v>
      </c>
    </row>
    <row r="20" spans="1:7" ht="12.75" customHeight="1">
      <c r="A20" s="523"/>
      <c r="B20" s="481"/>
      <c r="C20" s="481" t="s">
        <v>25</v>
      </c>
      <c r="D20" s="481" t="s">
        <v>26</v>
      </c>
      <c r="E20" s="572"/>
      <c r="F20" s="576"/>
      <c r="G20" s="578"/>
    </row>
    <row r="21" spans="1:7" ht="12.75">
      <c r="A21" s="523"/>
      <c r="B21" s="481"/>
      <c r="C21" s="481"/>
      <c r="D21" s="481"/>
      <c r="E21" s="263" t="str">
        <f>D6</f>
        <v>от 250.000</v>
      </c>
      <c r="F21" s="143" t="s">
        <v>69</v>
      </c>
      <c r="G21" s="266" t="s">
        <v>288</v>
      </c>
    </row>
    <row r="22" spans="1:7" ht="12.75" customHeight="1" thickBot="1">
      <c r="A22" s="574"/>
      <c r="B22" s="574"/>
      <c r="C22" s="570"/>
      <c r="D22" s="570"/>
      <c r="E22" s="579" t="s">
        <v>225</v>
      </c>
      <c r="F22" s="580"/>
      <c r="G22" s="580"/>
    </row>
    <row r="23" spans="1:7" ht="17.25" customHeight="1" thickBot="1">
      <c r="A23" s="284" t="s">
        <v>27</v>
      </c>
      <c r="B23" s="285">
        <v>2</v>
      </c>
      <c r="C23" s="286">
        <v>1.5</v>
      </c>
      <c r="D23" s="286">
        <v>1.5</v>
      </c>
      <c r="E23" s="288">
        <v>660</v>
      </c>
      <c r="F23" s="287">
        <f>ROUNDUP(E23*1.1,1)</f>
        <v>726</v>
      </c>
      <c r="G23" s="289">
        <v>970</v>
      </c>
    </row>
    <row r="24" spans="1:7" ht="13.5" customHeight="1">
      <c r="A24" s="283"/>
      <c r="B24" s="17"/>
      <c r="C24" s="18"/>
      <c r="D24" s="18"/>
      <c r="E24" s="569"/>
      <c r="F24" s="569"/>
      <c r="G24" s="569"/>
    </row>
    <row r="25" spans="1:7" ht="25.5">
      <c r="A25" s="282" t="s">
        <v>45</v>
      </c>
      <c r="B25" s="148"/>
      <c r="C25" s="149"/>
      <c r="D25" s="149"/>
      <c r="E25" s="567" t="s">
        <v>46</v>
      </c>
      <c r="F25" s="568"/>
      <c r="G25" s="568"/>
    </row>
    <row r="26" spans="1:7" s="145" customFormat="1" ht="12.75">
      <c r="A26" s="32">
        <v>400</v>
      </c>
      <c r="B26" s="143"/>
      <c r="C26" s="150"/>
      <c r="D26" s="150"/>
      <c r="E26" s="110">
        <f aca="true" t="shared" si="1" ref="E26:E31">E$23*A26/1000</f>
        <v>264</v>
      </c>
      <c r="F26" s="49">
        <f>F$23*$A26/1000</f>
        <v>290.4</v>
      </c>
      <c r="G26" s="80">
        <f>G$23*$A26/1000</f>
        <v>388</v>
      </c>
    </row>
    <row r="27" spans="1:7" s="145" customFormat="1" ht="12.75">
      <c r="A27" s="32">
        <v>500</v>
      </c>
      <c r="B27" s="143"/>
      <c r="C27" s="150"/>
      <c r="D27" s="150"/>
      <c r="E27" s="110">
        <f t="shared" si="1"/>
        <v>330</v>
      </c>
      <c r="F27" s="49">
        <f>F$23*$A27/1000</f>
        <v>363</v>
      </c>
      <c r="G27" s="80">
        <f>G$23*$A27/1000</f>
        <v>485</v>
      </c>
    </row>
    <row r="28" spans="1:7" s="145" customFormat="1" ht="12.75">
      <c r="A28" s="32">
        <v>600</v>
      </c>
      <c r="B28" s="143"/>
      <c r="C28" s="150"/>
      <c r="D28" s="150"/>
      <c r="E28" s="110">
        <f t="shared" si="1"/>
        <v>396</v>
      </c>
      <c r="F28" s="49">
        <f aca="true" t="shared" si="2" ref="F28:G31">F$23*$A28/1000</f>
        <v>435.6</v>
      </c>
      <c r="G28" s="80">
        <f t="shared" si="2"/>
        <v>582</v>
      </c>
    </row>
    <row r="29" spans="1:7" s="145" customFormat="1" ht="12.75">
      <c r="A29" s="32">
        <v>650</v>
      </c>
      <c r="B29" s="143"/>
      <c r="C29" s="150"/>
      <c r="D29" s="150"/>
      <c r="E29" s="110">
        <f t="shared" si="1"/>
        <v>429</v>
      </c>
      <c r="F29" s="49">
        <f t="shared" si="2"/>
        <v>471.9</v>
      </c>
      <c r="G29" s="80">
        <f t="shared" si="2"/>
        <v>630.5</v>
      </c>
    </row>
    <row r="30" spans="1:7" s="145" customFormat="1" ht="12.75">
      <c r="A30" s="32">
        <v>800</v>
      </c>
      <c r="B30" s="143"/>
      <c r="C30" s="150"/>
      <c r="D30" s="150"/>
      <c r="E30" s="110">
        <f t="shared" si="1"/>
        <v>528</v>
      </c>
      <c r="F30" s="49">
        <f t="shared" si="2"/>
        <v>580.8</v>
      </c>
      <c r="G30" s="80">
        <f t="shared" si="2"/>
        <v>776</v>
      </c>
    </row>
    <row r="31" spans="1:7" s="145" customFormat="1" ht="12.75">
      <c r="A31" s="32">
        <v>1000</v>
      </c>
      <c r="B31" s="143"/>
      <c r="C31" s="150"/>
      <c r="D31" s="150"/>
      <c r="E31" s="110">
        <f t="shared" si="1"/>
        <v>660</v>
      </c>
      <c r="F31" s="49">
        <f t="shared" si="2"/>
        <v>726</v>
      </c>
      <c r="G31" s="80">
        <f t="shared" si="2"/>
        <v>970</v>
      </c>
    </row>
    <row r="32" spans="1:7" s="145" customFormat="1" ht="12.75">
      <c r="A32" s="16"/>
      <c r="B32" s="148"/>
      <c r="C32" s="149"/>
      <c r="D32" s="149"/>
      <c r="E32" s="151"/>
      <c r="F32" s="152"/>
      <c r="G32" s="152"/>
    </row>
    <row r="33" spans="1:7" s="145" customFormat="1" ht="12.75" customHeight="1">
      <c r="A33" s="523" t="s">
        <v>22</v>
      </c>
      <c r="B33" s="481" t="s">
        <v>23</v>
      </c>
      <c r="C33" s="481" t="s">
        <v>24</v>
      </c>
      <c r="D33" s="481"/>
      <c r="E33" s="575" t="s">
        <v>77</v>
      </c>
      <c r="F33" s="481" t="s">
        <v>289</v>
      </c>
      <c r="G33" s="577" t="s">
        <v>287</v>
      </c>
    </row>
    <row r="34" spans="1:7" ht="12.75" customHeight="1">
      <c r="A34" s="523"/>
      <c r="B34" s="481"/>
      <c r="C34" s="481" t="s">
        <v>25</v>
      </c>
      <c r="D34" s="481" t="s">
        <v>26</v>
      </c>
      <c r="E34" s="572"/>
      <c r="F34" s="576"/>
      <c r="G34" s="578"/>
    </row>
    <row r="35" spans="1:7" ht="12.75" customHeight="1">
      <c r="A35" s="523"/>
      <c r="B35" s="481"/>
      <c r="C35" s="481"/>
      <c r="D35" s="481"/>
      <c r="E35" s="263" t="str">
        <f>D20</f>
        <v>Нижняя</v>
      </c>
      <c r="F35" s="143" t="s">
        <v>69</v>
      </c>
      <c r="G35" s="266" t="s">
        <v>288</v>
      </c>
    </row>
    <row r="36" spans="1:7" ht="12.75" customHeight="1">
      <c r="A36" s="574"/>
      <c r="B36" s="574"/>
      <c r="C36" s="570"/>
      <c r="D36" s="570"/>
      <c r="E36" s="581" t="s">
        <v>225</v>
      </c>
      <c r="F36" s="582"/>
      <c r="G36" s="582"/>
    </row>
    <row r="37" spans="1:7" ht="12.75">
      <c r="A37" s="31" t="s">
        <v>28</v>
      </c>
      <c r="B37" s="13">
        <v>3</v>
      </c>
      <c r="C37" s="14">
        <v>3</v>
      </c>
      <c r="D37" s="14">
        <v>1.5</v>
      </c>
      <c r="E37" s="291">
        <v>1190</v>
      </c>
      <c r="F37" s="15">
        <f>ROUNDUP(E37*1.1,1)</f>
        <v>1309</v>
      </c>
      <c r="G37" s="293">
        <v>1540</v>
      </c>
    </row>
    <row r="38" spans="1:7" ht="12.75">
      <c r="A38" s="292"/>
      <c r="B38" s="17"/>
      <c r="C38" s="18"/>
      <c r="D38" s="18"/>
      <c r="E38" s="33"/>
      <c r="F38" s="30"/>
      <c r="G38" s="33"/>
    </row>
    <row r="39" spans="1:7" ht="25.5">
      <c r="A39" s="282" t="s">
        <v>45</v>
      </c>
      <c r="B39" s="148"/>
      <c r="C39" s="149"/>
      <c r="D39" s="149"/>
      <c r="E39" s="583" t="s">
        <v>46</v>
      </c>
      <c r="F39" s="583"/>
      <c r="G39" s="583"/>
    </row>
    <row r="40" spans="1:7" ht="12.75">
      <c r="A40" s="32">
        <v>400</v>
      </c>
      <c r="B40" s="143"/>
      <c r="C40" s="150"/>
      <c r="D40" s="150"/>
      <c r="E40" s="110">
        <f aca="true" t="shared" si="3" ref="E40:E45">E$37*A40/1000</f>
        <v>476</v>
      </c>
      <c r="F40" s="49">
        <f>F$37*$A40/1000</f>
        <v>523.6</v>
      </c>
      <c r="G40" s="80">
        <f>G$37*$A40/1000</f>
        <v>616</v>
      </c>
    </row>
    <row r="41" spans="1:7" ht="12.75">
      <c r="A41" s="32">
        <v>500</v>
      </c>
      <c r="B41" s="143"/>
      <c r="C41" s="150"/>
      <c r="D41" s="150"/>
      <c r="E41" s="110">
        <f t="shared" si="3"/>
        <v>595</v>
      </c>
      <c r="F41" s="49">
        <f>F$37*$A41/1000</f>
        <v>654.5</v>
      </c>
      <c r="G41" s="80">
        <f>G$37*$A41/1000</f>
        <v>770</v>
      </c>
    </row>
    <row r="42" spans="1:7" ht="12.75">
      <c r="A42" s="32">
        <v>600</v>
      </c>
      <c r="B42" s="143"/>
      <c r="C42" s="150"/>
      <c r="D42" s="150"/>
      <c r="E42" s="110">
        <f t="shared" si="3"/>
        <v>714</v>
      </c>
      <c r="F42" s="49">
        <f aca="true" t="shared" si="4" ref="F42:G45">F$37*$A42/1000</f>
        <v>785.4</v>
      </c>
      <c r="G42" s="80">
        <f t="shared" si="4"/>
        <v>924</v>
      </c>
    </row>
    <row r="43" spans="1:7" ht="12.75">
      <c r="A43" s="32">
        <v>650</v>
      </c>
      <c r="B43" s="143"/>
      <c r="C43" s="150"/>
      <c r="D43" s="150"/>
      <c r="E43" s="110">
        <f t="shared" si="3"/>
        <v>773.5</v>
      </c>
      <c r="F43" s="49">
        <f t="shared" si="4"/>
        <v>850.85</v>
      </c>
      <c r="G43" s="80">
        <f t="shared" si="4"/>
        <v>1001</v>
      </c>
    </row>
    <row r="44" spans="1:7" ht="12.75">
      <c r="A44" s="32">
        <v>800</v>
      </c>
      <c r="B44" s="143"/>
      <c r="C44" s="150"/>
      <c r="D44" s="150"/>
      <c r="E44" s="110">
        <f t="shared" si="3"/>
        <v>952</v>
      </c>
      <c r="F44" s="49">
        <f>F$37*$A44/1000</f>
        <v>1047.2</v>
      </c>
      <c r="G44" s="80">
        <f t="shared" si="4"/>
        <v>1232</v>
      </c>
    </row>
    <row r="45" spans="1:7" ht="12.75">
      <c r="A45" s="32">
        <v>1000</v>
      </c>
      <c r="B45" s="143"/>
      <c r="C45" s="150"/>
      <c r="D45" s="150"/>
      <c r="E45" s="110">
        <f t="shared" si="3"/>
        <v>1190</v>
      </c>
      <c r="F45" s="49">
        <f t="shared" si="4"/>
        <v>1309</v>
      </c>
      <c r="G45" s="80">
        <f t="shared" si="4"/>
        <v>1540</v>
      </c>
    </row>
    <row r="46" spans="1:7" ht="12.75">
      <c r="A46" s="16"/>
      <c r="B46" s="148"/>
      <c r="C46" s="149"/>
      <c r="D46" s="149"/>
      <c r="E46" s="152"/>
      <c r="F46" s="152"/>
      <c r="G46" s="152"/>
    </row>
    <row r="47" spans="1:7" ht="15.75" customHeight="1">
      <c r="A47" s="573" t="s">
        <v>242</v>
      </c>
      <c r="B47" s="573"/>
      <c r="C47" s="573"/>
      <c r="D47" s="573"/>
      <c r="E47" s="573"/>
      <c r="F47" s="573"/>
      <c r="G47" s="573"/>
    </row>
    <row r="48" spans="1:7" ht="12.75">
      <c r="A48" s="16"/>
      <c r="B48" s="148"/>
      <c r="C48" s="149"/>
      <c r="D48" s="149"/>
      <c r="E48" s="152"/>
      <c r="F48" s="152"/>
      <c r="G48" s="152"/>
    </row>
    <row r="49" spans="1:7" ht="12.75" customHeight="1">
      <c r="A49" s="523" t="s">
        <v>22</v>
      </c>
      <c r="B49" s="481" t="s">
        <v>23</v>
      </c>
      <c r="C49" s="481" t="s">
        <v>24</v>
      </c>
      <c r="D49" s="481"/>
      <c r="E49" s="575" t="str">
        <f>E33</f>
        <v>Крупный опт</v>
      </c>
      <c r="F49" s="481" t="str">
        <f>F33</f>
        <v>Опт</v>
      </c>
      <c r="G49" s="577" t="str">
        <f>G33</f>
        <v>Розничная цена </v>
      </c>
    </row>
    <row r="50" spans="1:7" ht="12.75" customHeight="1">
      <c r="A50" s="523"/>
      <c r="B50" s="481"/>
      <c r="C50" s="481" t="s">
        <v>25</v>
      </c>
      <c r="D50" s="481" t="s">
        <v>26</v>
      </c>
      <c r="E50" s="575"/>
      <c r="F50" s="481"/>
      <c r="G50" s="577"/>
    </row>
    <row r="51" spans="1:7" ht="12.75" customHeight="1">
      <c r="A51" s="523"/>
      <c r="B51" s="481"/>
      <c r="C51" s="481"/>
      <c r="D51" s="481"/>
      <c r="E51" s="263" t="str">
        <f>E35</f>
        <v>Нижняя</v>
      </c>
      <c r="F51" s="153" t="str">
        <f>F35</f>
        <v>от 100.000</v>
      </c>
      <c r="G51" s="265" t="str">
        <f>G35</f>
        <v>до 100.000</v>
      </c>
    </row>
    <row r="52" spans="1:7" ht="12.75" customHeight="1">
      <c r="A52" s="523"/>
      <c r="B52" s="481"/>
      <c r="C52" s="481"/>
      <c r="D52" s="481"/>
      <c r="E52" s="594" t="s">
        <v>225</v>
      </c>
      <c r="F52" s="595"/>
      <c r="G52" s="595"/>
    </row>
    <row r="53" spans="1:7" ht="12.75">
      <c r="A53" s="31" t="s">
        <v>28</v>
      </c>
      <c r="B53" s="13">
        <v>3</v>
      </c>
      <c r="C53" s="14">
        <v>5</v>
      </c>
      <c r="D53" s="14">
        <v>2</v>
      </c>
      <c r="E53" s="291">
        <v>1520</v>
      </c>
      <c r="F53" s="15">
        <f>ROUNDUP(E53*1.1,1)</f>
        <v>1672</v>
      </c>
      <c r="G53" s="293">
        <v>2040</v>
      </c>
    </row>
    <row r="54" spans="1:7" ht="12.75">
      <c r="A54" s="40"/>
      <c r="B54" s="17"/>
      <c r="C54" s="18"/>
      <c r="D54" s="18"/>
      <c r="E54" s="33"/>
      <c r="F54" s="30"/>
      <c r="G54" s="33"/>
    </row>
    <row r="55" spans="1:7" ht="25.5">
      <c r="A55" s="147" t="s">
        <v>45</v>
      </c>
      <c r="B55" s="148"/>
      <c r="C55" s="149"/>
      <c r="D55" s="149"/>
      <c r="E55" s="596" t="s">
        <v>46</v>
      </c>
      <c r="F55" s="596"/>
      <c r="G55" s="596"/>
    </row>
    <row r="56" spans="1:7" ht="12.75">
      <c r="A56" s="32">
        <v>600</v>
      </c>
      <c r="B56" s="143"/>
      <c r="C56" s="150"/>
      <c r="D56" s="150"/>
      <c r="E56" s="110">
        <f>E$53*A56/1000</f>
        <v>912</v>
      </c>
      <c r="F56" s="49">
        <f aca="true" t="shared" si="5" ref="F56:G59">F$53*$A56/1000</f>
        <v>1003.2</v>
      </c>
      <c r="G56" s="80">
        <f t="shared" si="5"/>
        <v>1224</v>
      </c>
    </row>
    <row r="57" spans="1:7" ht="12.75">
      <c r="A57" s="32">
        <v>650</v>
      </c>
      <c r="B57" s="143"/>
      <c r="C57" s="150"/>
      <c r="D57" s="150"/>
      <c r="E57" s="110">
        <f>E$53*A57/1000</f>
        <v>988</v>
      </c>
      <c r="F57" s="49">
        <f t="shared" si="5"/>
        <v>1086.8</v>
      </c>
      <c r="G57" s="80">
        <f t="shared" si="5"/>
        <v>1326</v>
      </c>
    </row>
    <row r="58" spans="1:7" ht="12.75">
      <c r="A58" s="32">
        <v>800</v>
      </c>
      <c r="B58" s="143"/>
      <c r="C58" s="150"/>
      <c r="D58" s="150"/>
      <c r="E58" s="110">
        <f>E$53*A58/1000</f>
        <v>1216</v>
      </c>
      <c r="F58" s="49">
        <f t="shared" si="5"/>
        <v>1337.6</v>
      </c>
      <c r="G58" s="80">
        <f t="shared" si="5"/>
        <v>1632</v>
      </c>
    </row>
    <row r="59" spans="1:7" ht="12.75" customHeight="1">
      <c r="A59" s="32">
        <v>1000</v>
      </c>
      <c r="B59" s="143"/>
      <c r="C59" s="150"/>
      <c r="D59" s="150"/>
      <c r="E59" s="110">
        <f>E$53*A59/1000</f>
        <v>1520</v>
      </c>
      <c r="F59" s="49">
        <f t="shared" si="5"/>
        <v>1672</v>
      </c>
      <c r="G59" s="80">
        <f t="shared" si="5"/>
        <v>2040</v>
      </c>
    </row>
    <row r="62" spans="1:7" ht="12.75" customHeight="1">
      <c r="A62" s="523" t="s">
        <v>22</v>
      </c>
      <c r="B62" s="481" t="s">
        <v>23</v>
      </c>
      <c r="C62" s="481" t="s">
        <v>24</v>
      </c>
      <c r="D62" s="481"/>
      <c r="E62" s="575" t="str">
        <f>E49</f>
        <v>Крупный опт</v>
      </c>
      <c r="F62" s="481" t="str">
        <f>F49</f>
        <v>Опт</v>
      </c>
      <c r="G62" s="577" t="str">
        <f>G49</f>
        <v>Розничная цена </v>
      </c>
    </row>
    <row r="63" spans="1:7" ht="12.75" customHeight="1">
      <c r="A63" s="523"/>
      <c r="B63" s="481"/>
      <c r="C63" s="481" t="s">
        <v>25</v>
      </c>
      <c r="D63" s="481" t="s">
        <v>26</v>
      </c>
      <c r="E63" s="575"/>
      <c r="F63" s="481"/>
      <c r="G63" s="577"/>
    </row>
    <row r="64" spans="1:7" ht="12.75" customHeight="1">
      <c r="A64" s="523"/>
      <c r="B64" s="481"/>
      <c r="C64" s="481"/>
      <c r="D64" s="481"/>
      <c r="E64" s="263" t="str">
        <f>E51</f>
        <v>Нижняя</v>
      </c>
      <c r="F64" s="153" t="str">
        <f>F51</f>
        <v>от 100.000</v>
      </c>
      <c r="G64" s="265" t="str">
        <f>G51</f>
        <v>до 100.000</v>
      </c>
    </row>
    <row r="65" spans="1:7" ht="12.75" customHeight="1">
      <c r="A65" s="523"/>
      <c r="B65" s="481"/>
      <c r="C65" s="481"/>
      <c r="D65" s="481"/>
      <c r="E65" s="581" t="s">
        <v>225</v>
      </c>
      <c r="F65" s="581"/>
      <c r="G65" s="581"/>
    </row>
    <row r="66" spans="1:7" ht="12.75">
      <c r="A66" s="31" t="s">
        <v>28</v>
      </c>
      <c r="B66" s="13">
        <v>4</v>
      </c>
      <c r="C66" s="14">
        <v>5</v>
      </c>
      <c r="D66" s="14">
        <v>2</v>
      </c>
      <c r="E66" s="291">
        <v>1730</v>
      </c>
      <c r="F66" s="15">
        <f>ROUNDUP(E66*1.1,1)</f>
        <v>1903</v>
      </c>
      <c r="G66" s="293">
        <v>2290</v>
      </c>
    </row>
    <row r="67" spans="1:7" ht="12.75">
      <c r="A67" s="40"/>
      <c r="B67" s="17"/>
      <c r="C67" s="18"/>
      <c r="D67" s="18"/>
      <c r="E67" s="33"/>
      <c r="F67" s="30"/>
      <c r="G67" s="290"/>
    </row>
    <row r="68" spans="1:7" ht="25.5">
      <c r="A68" s="282" t="s">
        <v>45</v>
      </c>
      <c r="B68" s="148"/>
      <c r="C68" s="149"/>
      <c r="D68" s="149"/>
      <c r="E68" s="583" t="s">
        <v>46</v>
      </c>
      <c r="F68" s="583"/>
      <c r="G68" s="583"/>
    </row>
    <row r="69" spans="1:7" ht="12.75">
      <c r="A69" s="32">
        <v>600</v>
      </c>
      <c r="B69" s="143"/>
      <c r="C69" s="150"/>
      <c r="D69" s="150"/>
      <c r="E69" s="110">
        <f aca="true" t="shared" si="6" ref="E69:E74">E$66*A69/1000</f>
        <v>1038</v>
      </c>
      <c r="F69" s="49">
        <f aca="true" t="shared" si="7" ref="F69:G74">F$66*$A69/1000</f>
        <v>1141.8</v>
      </c>
      <c r="G69" s="80">
        <f>G$66*$A69/1000</f>
        <v>1374</v>
      </c>
    </row>
    <row r="70" spans="1:7" ht="12.75">
      <c r="A70" s="32">
        <v>650</v>
      </c>
      <c r="B70" s="143"/>
      <c r="C70" s="150"/>
      <c r="D70" s="150"/>
      <c r="E70" s="110">
        <f t="shared" si="6"/>
        <v>1124.5</v>
      </c>
      <c r="F70" s="49">
        <f t="shared" si="7"/>
        <v>1236.95</v>
      </c>
      <c r="G70" s="80">
        <f t="shared" si="7"/>
        <v>1488.5</v>
      </c>
    </row>
    <row r="71" spans="1:7" ht="12.75">
      <c r="A71" s="32">
        <v>800</v>
      </c>
      <c r="B71" s="143"/>
      <c r="C71" s="150"/>
      <c r="D71" s="150"/>
      <c r="E71" s="110">
        <f t="shared" si="6"/>
        <v>1384</v>
      </c>
      <c r="F71" s="49">
        <f t="shared" si="7"/>
        <v>1522.4</v>
      </c>
      <c r="G71" s="80">
        <f t="shared" si="7"/>
        <v>1832</v>
      </c>
    </row>
    <row r="72" spans="1:7" ht="12.75">
      <c r="A72" s="32">
        <v>1000</v>
      </c>
      <c r="B72" s="143"/>
      <c r="C72" s="150"/>
      <c r="D72" s="150"/>
      <c r="E72" s="110">
        <f t="shared" si="6"/>
        <v>1730</v>
      </c>
      <c r="F72" s="49">
        <f t="shared" si="7"/>
        <v>1903</v>
      </c>
      <c r="G72" s="80">
        <f t="shared" si="7"/>
        <v>2290</v>
      </c>
    </row>
    <row r="73" spans="1:7" ht="12.75" customHeight="1">
      <c r="A73" s="32">
        <v>1200</v>
      </c>
      <c r="B73" s="143"/>
      <c r="C73" s="150"/>
      <c r="D73" s="150"/>
      <c r="E73" s="110">
        <f t="shared" si="6"/>
        <v>2076</v>
      </c>
      <c r="F73" s="49">
        <f t="shared" si="7"/>
        <v>2283.6</v>
      </c>
      <c r="G73" s="80">
        <f t="shared" si="7"/>
        <v>2748</v>
      </c>
    </row>
    <row r="74" spans="1:7" ht="12.75">
      <c r="A74" s="32">
        <v>1400</v>
      </c>
      <c r="B74" s="143"/>
      <c r="C74" s="150"/>
      <c r="D74" s="150"/>
      <c r="E74" s="110">
        <f t="shared" si="6"/>
        <v>2422</v>
      </c>
      <c r="F74" s="49">
        <f t="shared" si="7"/>
        <v>2664.2</v>
      </c>
      <c r="G74" s="80">
        <f t="shared" si="7"/>
        <v>3206</v>
      </c>
    </row>
    <row r="77" spans="1:7" ht="12.75" customHeight="1">
      <c r="A77" s="523" t="s">
        <v>22</v>
      </c>
      <c r="B77" s="481" t="s">
        <v>23</v>
      </c>
      <c r="C77" s="481" t="s">
        <v>24</v>
      </c>
      <c r="D77" s="481"/>
      <c r="E77" s="584" t="str">
        <f>E62</f>
        <v>Крупный опт</v>
      </c>
      <c r="F77" s="587" t="str">
        <f>F62</f>
        <v>Опт</v>
      </c>
      <c r="G77" s="597" t="str">
        <f>G62</f>
        <v>Розничная цена </v>
      </c>
    </row>
    <row r="78" spans="1:7" ht="12.75" customHeight="1">
      <c r="A78" s="523"/>
      <c r="B78" s="481"/>
      <c r="C78" s="481" t="s">
        <v>25</v>
      </c>
      <c r="D78" s="481" t="s">
        <v>26</v>
      </c>
      <c r="E78" s="584"/>
      <c r="F78" s="587"/>
      <c r="G78" s="597"/>
    </row>
    <row r="79" spans="1:7" ht="12.75" customHeight="1">
      <c r="A79" s="523"/>
      <c r="B79" s="481"/>
      <c r="C79" s="481"/>
      <c r="D79" s="481"/>
      <c r="E79" s="264" t="str">
        <f>E64</f>
        <v>Нижняя</v>
      </c>
      <c r="F79" s="142" t="str">
        <f>F64</f>
        <v>от 100.000</v>
      </c>
      <c r="G79" s="266" t="str">
        <f>G64</f>
        <v>до 100.000</v>
      </c>
    </row>
    <row r="80" spans="1:7" ht="12.75" customHeight="1">
      <c r="A80" s="523"/>
      <c r="B80" s="481"/>
      <c r="C80" s="481"/>
      <c r="D80" s="481"/>
      <c r="E80" s="585" t="s">
        <v>225</v>
      </c>
      <c r="F80" s="586"/>
      <c r="G80" s="586"/>
    </row>
    <row r="81" spans="1:7" ht="12.75">
      <c r="A81" s="31" t="s">
        <v>28</v>
      </c>
      <c r="B81" s="13">
        <v>5</v>
      </c>
      <c r="C81" s="14">
        <v>5</v>
      </c>
      <c r="D81" s="14">
        <v>2</v>
      </c>
      <c r="E81" s="291">
        <v>1960</v>
      </c>
      <c r="F81" s="15">
        <f>ROUNDUP(E81*1.1,1)</f>
        <v>2156</v>
      </c>
      <c r="G81" s="293">
        <v>2520</v>
      </c>
    </row>
    <row r="82" spans="1:7" ht="25.5">
      <c r="A82" s="147" t="s">
        <v>45</v>
      </c>
      <c r="B82" s="148"/>
      <c r="C82" s="149"/>
      <c r="D82" s="149"/>
      <c r="E82" s="592" t="s">
        <v>46</v>
      </c>
      <c r="F82" s="593"/>
      <c r="G82" s="593"/>
    </row>
    <row r="83" spans="1:7" ht="12.75">
      <c r="A83" s="32">
        <v>600</v>
      </c>
      <c r="B83" s="143"/>
      <c r="C83" s="150"/>
      <c r="D83" s="150"/>
      <c r="E83" s="110">
        <f aca="true" t="shared" si="8" ref="E83:E88">E$81*A83/1000</f>
        <v>1176</v>
      </c>
      <c r="F83" s="49">
        <f aca="true" t="shared" si="9" ref="F83:G88">F$81*$A83/1000</f>
        <v>1293.6</v>
      </c>
      <c r="G83" s="80">
        <f t="shared" si="9"/>
        <v>1512</v>
      </c>
    </row>
    <row r="84" spans="1:7" ht="12.75">
      <c r="A84" s="32">
        <v>650</v>
      </c>
      <c r="B84" s="143"/>
      <c r="C84" s="150"/>
      <c r="D84" s="150"/>
      <c r="E84" s="110">
        <f t="shared" si="8"/>
        <v>1274</v>
      </c>
      <c r="F84" s="49">
        <f t="shared" si="9"/>
        <v>1401.4</v>
      </c>
      <c r="G84" s="80">
        <f t="shared" si="9"/>
        <v>1638</v>
      </c>
    </row>
    <row r="85" spans="1:7" ht="12.75">
      <c r="A85" s="32">
        <v>800</v>
      </c>
      <c r="B85" s="143"/>
      <c r="C85" s="150"/>
      <c r="D85" s="150"/>
      <c r="E85" s="110">
        <f t="shared" si="8"/>
        <v>1568</v>
      </c>
      <c r="F85" s="49">
        <f t="shared" si="9"/>
        <v>1724.8</v>
      </c>
      <c r="G85" s="80">
        <f t="shared" si="9"/>
        <v>2016</v>
      </c>
    </row>
    <row r="86" spans="1:7" ht="12.75">
      <c r="A86" s="32">
        <v>1000</v>
      </c>
      <c r="B86" s="143"/>
      <c r="C86" s="150"/>
      <c r="D86" s="150"/>
      <c r="E86" s="110">
        <f t="shared" si="8"/>
        <v>1960</v>
      </c>
      <c r="F86" s="49">
        <f t="shared" si="9"/>
        <v>2156</v>
      </c>
      <c r="G86" s="80">
        <f t="shared" si="9"/>
        <v>2520</v>
      </c>
    </row>
    <row r="87" spans="1:7" ht="12.75">
      <c r="A87" s="32">
        <v>1200</v>
      </c>
      <c r="B87" s="143"/>
      <c r="C87" s="150"/>
      <c r="D87" s="150"/>
      <c r="E87" s="110">
        <f t="shared" si="8"/>
        <v>2352</v>
      </c>
      <c r="F87" s="49">
        <f t="shared" si="9"/>
        <v>2587.2</v>
      </c>
      <c r="G87" s="80">
        <f t="shared" si="9"/>
        <v>3024</v>
      </c>
    </row>
    <row r="88" spans="1:7" ht="12.75">
      <c r="A88" s="32">
        <v>1400</v>
      </c>
      <c r="B88" s="143"/>
      <c r="C88" s="150"/>
      <c r="D88" s="150"/>
      <c r="E88" s="110">
        <f t="shared" si="8"/>
        <v>2744</v>
      </c>
      <c r="F88" s="49">
        <f t="shared" si="9"/>
        <v>3018.4</v>
      </c>
      <c r="G88" s="80">
        <f t="shared" si="9"/>
        <v>3528</v>
      </c>
    </row>
    <row r="90" spans="1:6" ht="15.75">
      <c r="A90" s="589" t="s">
        <v>55</v>
      </c>
      <c r="B90" s="589"/>
      <c r="C90" s="589"/>
      <c r="D90" s="589"/>
      <c r="E90" s="589"/>
      <c r="F90" s="589"/>
    </row>
    <row r="92" spans="1:6" ht="12.75">
      <c r="A92" s="588" t="s">
        <v>64</v>
      </c>
      <c r="B92" s="588"/>
      <c r="C92" s="588"/>
      <c r="D92" s="588"/>
      <c r="E92" s="588"/>
      <c r="F92" s="588"/>
    </row>
    <row r="93" spans="1:6" ht="12.75">
      <c r="A93" s="75" t="s">
        <v>65</v>
      </c>
      <c r="B93" s="75"/>
      <c r="C93" s="75"/>
      <c r="D93" s="75"/>
      <c r="E93" s="75"/>
      <c r="F93" s="75"/>
    </row>
    <row r="94" spans="1:6" ht="12.75">
      <c r="A94" s="75" t="s">
        <v>59</v>
      </c>
      <c r="B94" s="75"/>
      <c r="C94" s="75"/>
      <c r="D94" s="75"/>
      <c r="E94" s="75"/>
      <c r="F94" s="75"/>
    </row>
    <row r="95" spans="1:6" ht="12.75">
      <c r="A95" s="75" t="s">
        <v>60</v>
      </c>
      <c r="B95" s="75"/>
      <c r="C95" s="75"/>
      <c r="D95" s="75"/>
      <c r="E95" s="75"/>
      <c r="F95" s="75"/>
    </row>
    <row r="96" spans="1:6" ht="12.75">
      <c r="A96" s="75" t="s">
        <v>61</v>
      </c>
      <c r="B96" s="75"/>
      <c r="C96" s="75"/>
      <c r="D96" s="75"/>
      <c r="E96" s="75"/>
      <c r="F96" s="75"/>
    </row>
    <row r="97" spans="1:6" ht="12.75">
      <c r="A97" s="75" t="s">
        <v>66</v>
      </c>
      <c r="B97" s="75"/>
      <c r="C97" s="75"/>
      <c r="D97" s="75"/>
      <c r="E97" s="75"/>
      <c r="F97" s="75"/>
    </row>
    <row r="98" spans="1:6" ht="12.75">
      <c r="A98" s="75"/>
      <c r="B98" s="75"/>
      <c r="C98" s="75"/>
      <c r="D98" s="75"/>
      <c r="E98" s="75"/>
      <c r="F98" s="75"/>
    </row>
    <row r="99" ht="12.75">
      <c r="A99" s="154" t="s">
        <v>106</v>
      </c>
    </row>
    <row r="100" ht="12.75">
      <c r="A100" s="154" t="s">
        <v>107</v>
      </c>
    </row>
    <row r="101" ht="12.75">
      <c r="A101" s="154" t="s">
        <v>108</v>
      </c>
    </row>
  </sheetData>
  <sheetProtection/>
  <mergeCells count="63">
    <mergeCell ref="E82:G82"/>
    <mergeCell ref="E52:G52"/>
    <mergeCell ref="E55:G55"/>
    <mergeCell ref="G77:G78"/>
    <mergeCell ref="G62:G63"/>
    <mergeCell ref="F62:F63"/>
    <mergeCell ref="E65:G65"/>
    <mergeCell ref="A2:G2"/>
    <mergeCell ref="A3:G3"/>
    <mergeCell ref="A19:A22"/>
    <mergeCell ref="C19:D19"/>
    <mergeCell ref="D20:D22"/>
    <mergeCell ref="E4:E5"/>
    <mergeCell ref="B4:B5"/>
    <mergeCell ref="A4:A5"/>
    <mergeCell ref="C4:C5"/>
    <mergeCell ref="F4:F5"/>
    <mergeCell ref="A92:F92"/>
    <mergeCell ref="C49:D49"/>
    <mergeCell ref="E49:E50"/>
    <mergeCell ref="F49:F50"/>
    <mergeCell ref="A90:F90"/>
    <mergeCell ref="A49:A52"/>
    <mergeCell ref="D50:D52"/>
    <mergeCell ref="C50:C52"/>
    <mergeCell ref="B62:B65"/>
    <mergeCell ref="E62:E63"/>
    <mergeCell ref="A77:A80"/>
    <mergeCell ref="A47:G47"/>
    <mergeCell ref="C33:D33"/>
    <mergeCell ref="G33:G34"/>
    <mergeCell ref="B49:B52"/>
    <mergeCell ref="G49:G50"/>
    <mergeCell ref="E68:G68"/>
    <mergeCell ref="F33:F34"/>
    <mergeCell ref="A33:A36"/>
    <mergeCell ref="B33:B36"/>
    <mergeCell ref="E33:E34"/>
    <mergeCell ref="D63:D65"/>
    <mergeCell ref="A62:A65"/>
    <mergeCell ref="C34:C36"/>
    <mergeCell ref="D34:D36"/>
    <mergeCell ref="C63:C65"/>
    <mergeCell ref="C62:D62"/>
    <mergeCell ref="B77:B80"/>
    <mergeCell ref="E36:G36"/>
    <mergeCell ref="E39:G39"/>
    <mergeCell ref="E77:E78"/>
    <mergeCell ref="D78:D80"/>
    <mergeCell ref="E80:G80"/>
    <mergeCell ref="C78:C80"/>
    <mergeCell ref="F77:F78"/>
    <mergeCell ref="C77:D77"/>
    <mergeCell ref="E25:G25"/>
    <mergeCell ref="E24:G24"/>
    <mergeCell ref="C20:C22"/>
    <mergeCell ref="D4:D5"/>
    <mergeCell ref="A17:G17"/>
    <mergeCell ref="B19:B22"/>
    <mergeCell ref="E19:E20"/>
    <mergeCell ref="F19:F20"/>
    <mergeCell ref="G19:G20"/>
    <mergeCell ref="E22:G22"/>
  </mergeCells>
  <printOptions/>
  <pageMargins left="0.24" right="0.27" top="0.43" bottom="0.67" header="0.22" footer="0.29"/>
  <pageSetup fitToHeight="1" fitToWidth="1" horizontalDpi="600" verticalDpi="600" orientation="portrait" paperSize="9" scale="55" r:id="rId4"/>
  <rowBreaks count="1" manualBreakCount="1">
    <brk id="45" max="7" man="1"/>
  </rowBreaks>
  <legacyDrawing r:id="rId3"/>
  <oleObjects>
    <oleObject progId="CorelDRAW.Graphic.12" shapeId="412094" r:id="rId1"/>
    <oleObject progId="CorelDRAW.Graphic.12" shapeId="41217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H112"/>
  <sheetViews>
    <sheetView view="pageBreakPreview" zoomScale="106" zoomScaleSheetLayoutView="106" zoomScalePageLayoutView="0" workbookViewId="0" topLeftCell="A1">
      <selection activeCell="E5" sqref="E5:F7"/>
    </sheetView>
  </sheetViews>
  <sheetFormatPr defaultColWidth="9.00390625" defaultRowHeight="12.75"/>
  <cols>
    <col min="1" max="2" width="9.125" style="155" customWidth="1"/>
    <col min="3" max="4" width="12.875" style="155" customWidth="1"/>
    <col min="5" max="5" width="12.00390625" style="155" customWidth="1"/>
    <col min="6" max="6" width="16.625" style="155" customWidth="1"/>
    <col min="7" max="16384" width="9.125" style="155" customWidth="1"/>
  </cols>
  <sheetData>
    <row r="2" ht="13.5" thickBot="1"/>
    <row r="3" spans="1:8" ht="12.75" customHeight="1">
      <c r="A3" s="621" t="s">
        <v>175</v>
      </c>
      <c r="B3" s="631"/>
      <c r="C3" s="631"/>
      <c r="D3" s="631"/>
      <c r="E3" s="631"/>
      <c r="F3" s="631"/>
      <c r="G3" s="171"/>
      <c r="H3" s="171"/>
    </row>
    <row r="4" spans="1:8" ht="13.5" customHeight="1" thickBot="1">
      <c r="A4" s="629"/>
      <c r="B4" s="633"/>
      <c r="C4" s="633"/>
      <c r="D4" s="633"/>
      <c r="E4" s="633"/>
      <c r="F4" s="633"/>
      <c r="G4" s="171"/>
      <c r="H4" s="171"/>
    </row>
    <row r="5" spans="1:6" ht="12.75" customHeight="1">
      <c r="A5" s="621" t="s">
        <v>125</v>
      </c>
      <c r="B5" s="627"/>
      <c r="C5" s="621" t="s">
        <v>13</v>
      </c>
      <c r="D5" s="645" t="s">
        <v>67</v>
      </c>
      <c r="E5" s="612" t="s">
        <v>289</v>
      </c>
      <c r="F5" s="625" t="s">
        <v>287</v>
      </c>
    </row>
    <row r="6" spans="1:6" ht="12.75">
      <c r="A6" s="598"/>
      <c r="B6" s="628"/>
      <c r="C6" s="598"/>
      <c r="D6" s="646"/>
      <c r="E6" s="613"/>
      <c r="F6" s="626"/>
    </row>
    <row r="7" spans="1:6" ht="27" customHeight="1" thickBot="1">
      <c r="A7" s="598"/>
      <c r="B7" s="628"/>
      <c r="C7" s="598"/>
      <c r="D7" s="299" t="s">
        <v>68</v>
      </c>
      <c r="E7" s="300" t="s">
        <v>69</v>
      </c>
      <c r="F7" s="301" t="s">
        <v>288</v>
      </c>
    </row>
    <row r="8" spans="1:6" ht="12.75" customHeight="1">
      <c r="A8" s="603" t="s">
        <v>126</v>
      </c>
      <c r="B8" s="604"/>
      <c r="C8" s="304" t="s">
        <v>128</v>
      </c>
      <c r="D8" s="156">
        <v>3.6</v>
      </c>
      <c r="E8" s="157">
        <f>ROUNDUP(D8*1.07,1)</f>
        <v>3.9</v>
      </c>
      <c r="F8" s="295">
        <f>ROUNDUP(D8*1.62,0)</f>
        <v>6</v>
      </c>
    </row>
    <row r="9" spans="1:6" ht="12.75" customHeight="1">
      <c r="A9" s="605"/>
      <c r="B9" s="606"/>
      <c r="C9" s="305" t="s">
        <v>129</v>
      </c>
      <c r="D9" s="159">
        <v>3.8</v>
      </c>
      <c r="E9" s="160">
        <f aca="true" t="shared" si="0" ref="E9:E32">ROUNDUP(D9*1.07,1)</f>
        <v>4.1</v>
      </c>
      <c r="F9" s="294">
        <f aca="true" t="shared" si="1" ref="F9:F32">ROUNDUP(D9*1.62,0)</f>
        <v>7</v>
      </c>
    </row>
    <row r="10" spans="1:6" ht="12.75">
      <c r="A10" s="605"/>
      <c r="B10" s="606"/>
      <c r="C10" s="305" t="s">
        <v>130</v>
      </c>
      <c r="D10" s="159">
        <v>3.9</v>
      </c>
      <c r="E10" s="160">
        <f t="shared" si="0"/>
        <v>4.199999999999999</v>
      </c>
      <c r="F10" s="294">
        <f t="shared" si="1"/>
        <v>7</v>
      </c>
    </row>
    <row r="11" spans="1:6" ht="13.5" thickBot="1">
      <c r="A11" s="607"/>
      <c r="B11" s="608"/>
      <c r="C11" s="306" t="s">
        <v>131</v>
      </c>
      <c r="D11" s="162">
        <v>5</v>
      </c>
      <c r="E11" s="163">
        <f t="shared" si="0"/>
        <v>5.3999999999999995</v>
      </c>
      <c r="F11" s="296">
        <f t="shared" si="1"/>
        <v>9</v>
      </c>
    </row>
    <row r="12" spans="1:6" ht="12.75">
      <c r="A12" s="621" t="s">
        <v>127</v>
      </c>
      <c r="B12" s="627"/>
      <c r="C12" s="307" t="s">
        <v>132</v>
      </c>
      <c r="D12" s="156">
        <v>5.2</v>
      </c>
      <c r="E12" s="157">
        <f t="shared" si="0"/>
        <v>5.6</v>
      </c>
      <c r="F12" s="295">
        <f t="shared" si="1"/>
        <v>9</v>
      </c>
    </row>
    <row r="13" spans="1:6" ht="12.75">
      <c r="A13" s="598"/>
      <c r="B13" s="628"/>
      <c r="C13" s="308" t="s">
        <v>133</v>
      </c>
      <c r="D13" s="159">
        <v>5.4</v>
      </c>
      <c r="E13" s="160">
        <f t="shared" si="0"/>
        <v>5.8</v>
      </c>
      <c r="F13" s="294">
        <f t="shared" si="1"/>
        <v>9</v>
      </c>
    </row>
    <row r="14" spans="1:6" ht="12.75">
      <c r="A14" s="598"/>
      <c r="B14" s="628"/>
      <c r="C14" s="308" t="s">
        <v>134</v>
      </c>
      <c r="D14" s="159">
        <v>5.8</v>
      </c>
      <c r="E14" s="160">
        <f t="shared" si="0"/>
        <v>6.3</v>
      </c>
      <c r="F14" s="294">
        <f t="shared" si="1"/>
        <v>10</v>
      </c>
    </row>
    <row r="15" spans="1:6" ht="12.75">
      <c r="A15" s="598"/>
      <c r="B15" s="628"/>
      <c r="C15" s="308" t="s">
        <v>135</v>
      </c>
      <c r="D15" s="159">
        <v>6.1</v>
      </c>
      <c r="E15" s="160">
        <f t="shared" si="0"/>
        <v>6.6</v>
      </c>
      <c r="F15" s="294">
        <f t="shared" si="1"/>
        <v>10</v>
      </c>
    </row>
    <row r="16" spans="1:6" ht="12.75">
      <c r="A16" s="598"/>
      <c r="B16" s="628"/>
      <c r="C16" s="309" t="s">
        <v>136</v>
      </c>
      <c r="D16" s="159">
        <v>6.8</v>
      </c>
      <c r="E16" s="160">
        <f t="shared" si="0"/>
        <v>7.3</v>
      </c>
      <c r="F16" s="294">
        <f t="shared" si="1"/>
        <v>12</v>
      </c>
    </row>
    <row r="17" spans="1:6" ht="12.75">
      <c r="A17" s="598"/>
      <c r="B17" s="628"/>
      <c r="C17" s="309" t="s">
        <v>137</v>
      </c>
      <c r="D17" s="159">
        <v>7.7</v>
      </c>
      <c r="E17" s="160">
        <f t="shared" si="0"/>
        <v>8.299999999999999</v>
      </c>
      <c r="F17" s="294">
        <f t="shared" si="1"/>
        <v>13</v>
      </c>
    </row>
    <row r="18" spans="1:6" ht="12.75">
      <c r="A18" s="598"/>
      <c r="B18" s="628"/>
      <c r="C18" s="309" t="s">
        <v>138</v>
      </c>
      <c r="D18" s="159">
        <v>7.9</v>
      </c>
      <c r="E18" s="160">
        <f t="shared" si="0"/>
        <v>8.5</v>
      </c>
      <c r="F18" s="294">
        <f t="shared" si="1"/>
        <v>13</v>
      </c>
    </row>
    <row r="19" spans="1:6" ht="12.75">
      <c r="A19" s="598"/>
      <c r="B19" s="628"/>
      <c r="C19" s="308" t="s">
        <v>139</v>
      </c>
      <c r="D19" s="159">
        <v>8.7</v>
      </c>
      <c r="E19" s="160">
        <f t="shared" si="0"/>
        <v>9.4</v>
      </c>
      <c r="F19" s="294">
        <f t="shared" si="1"/>
        <v>15</v>
      </c>
    </row>
    <row r="20" spans="1:6" ht="12.75">
      <c r="A20" s="598"/>
      <c r="B20" s="628"/>
      <c r="C20" s="309" t="s">
        <v>140</v>
      </c>
      <c r="D20" s="159">
        <v>9.2</v>
      </c>
      <c r="E20" s="160">
        <f t="shared" si="0"/>
        <v>9.9</v>
      </c>
      <c r="F20" s="294">
        <f t="shared" si="1"/>
        <v>15</v>
      </c>
    </row>
    <row r="21" spans="1:6" ht="12.75">
      <c r="A21" s="598"/>
      <c r="B21" s="628"/>
      <c r="C21" s="308" t="s">
        <v>141</v>
      </c>
      <c r="D21" s="159">
        <v>10</v>
      </c>
      <c r="E21" s="160">
        <f t="shared" si="0"/>
        <v>10.7</v>
      </c>
      <c r="F21" s="294">
        <f t="shared" si="1"/>
        <v>17</v>
      </c>
    </row>
    <row r="22" spans="1:6" ht="12.75">
      <c r="A22" s="598"/>
      <c r="B22" s="628"/>
      <c r="C22" s="305" t="s">
        <v>142</v>
      </c>
      <c r="D22" s="159">
        <v>11</v>
      </c>
      <c r="E22" s="160">
        <f t="shared" si="0"/>
        <v>11.799999999999999</v>
      </c>
      <c r="F22" s="294">
        <f t="shared" si="1"/>
        <v>18</v>
      </c>
    </row>
    <row r="23" spans="1:6" ht="12.75">
      <c r="A23" s="598"/>
      <c r="B23" s="628"/>
      <c r="C23" s="305" t="s">
        <v>143</v>
      </c>
      <c r="D23" s="159">
        <v>12.3</v>
      </c>
      <c r="E23" s="160">
        <f t="shared" si="0"/>
        <v>13.2</v>
      </c>
      <c r="F23" s="294">
        <f t="shared" si="1"/>
        <v>20</v>
      </c>
    </row>
    <row r="24" spans="1:6" ht="12.75">
      <c r="A24" s="598"/>
      <c r="B24" s="628"/>
      <c r="C24" s="305" t="s">
        <v>144</v>
      </c>
      <c r="D24" s="159">
        <v>13.5</v>
      </c>
      <c r="E24" s="160">
        <f t="shared" si="0"/>
        <v>14.5</v>
      </c>
      <c r="F24" s="294">
        <f t="shared" si="1"/>
        <v>22</v>
      </c>
    </row>
    <row r="25" spans="1:6" ht="12.75">
      <c r="A25" s="598"/>
      <c r="B25" s="628"/>
      <c r="C25" s="308" t="s">
        <v>145</v>
      </c>
      <c r="D25" s="159">
        <v>14.6</v>
      </c>
      <c r="E25" s="160">
        <f t="shared" si="0"/>
        <v>15.7</v>
      </c>
      <c r="F25" s="294">
        <f t="shared" si="1"/>
        <v>24</v>
      </c>
    </row>
    <row r="26" spans="1:6" ht="12.75">
      <c r="A26" s="598"/>
      <c r="B26" s="628"/>
      <c r="C26" s="308" t="s">
        <v>146</v>
      </c>
      <c r="D26" s="159">
        <v>15.7</v>
      </c>
      <c r="E26" s="160">
        <f t="shared" si="0"/>
        <v>16.8</v>
      </c>
      <c r="F26" s="294">
        <f t="shared" si="1"/>
        <v>26</v>
      </c>
    </row>
    <row r="27" spans="1:6" ht="12.75">
      <c r="A27" s="598"/>
      <c r="B27" s="628"/>
      <c r="C27" s="308" t="s">
        <v>147</v>
      </c>
      <c r="D27" s="159">
        <v>17.2</v>
      </c>
      <c r="E27" s="160">
        <f t="shared" si="0"/>
        <v>18.5</v>
      </c>
      <c r="F27" s="294">
        <f t="shared" si="1"/>
        <v>28</v>
      </c>
    </row>
    <row r="28" spans="1:6" ht="12.75">
      <c r="A28" s="598"/>
      <c r="B28" s="628"/>
      <c r="C28" s="308" t="s">
        <v>148</v>
      </c>
      <c r="D28" s="159">
        <v>18.6</v>
      </c>
      <c r="E28" s="160">
        <f t="shared" si="0"/>
        <v>20</v>
      </c>
      <c r="F28" s="294">
        <f t="shared" si="1"/>
        <v>31</v>
      </c>
    </row>
    <row r="29" spans="1:6" ht="12.75">
      <c r="A29" s="598"/>
      <c r="B29" s="628"/>
      <c r="C29" s="308" t="s">
        <v>149</v>
      </c>
      <c r="D29" s="159">
        <v>21.5</v>
      </c>
      <c r="E29" s="160">
        <f t="shared" si="0"/>
        <v>23.1</v>
      </c>
      <c r="F29" s="294">
        <f t="shared" si="1"/>
        <v>35</v>
      </c>
    </row>
    <row r="30" spans="1:6" ht="12.75">
      <c r="A30" s="598"/>
      <c r="B30" s="628"/>
      <c r="C30" s="309" t="s">
        <v>150</v>
      </c>
      <c r="D30" s="159">
        <v>24.4</v>
      </c>
      <c r="E30" s="160">
        <f t="shared" si="0"/>
        <v>26.200000000000003</v>
      </c>
      <c r="F30" s="294">
        <f t="shared" si="1"/>
        <v>40</v>
      </c>
    </row>
    <row r="31" spans="1:6" ht="12.75">
      <c r="A31" s="598"/>
      <c r="B31" s="628"/>
      <c r="C31" s="309" t="s">
        <v>151</v>
      </c>
      <c r="D31" s="159">
        <v>27.2</v>
      </c>
      <c r="E31" s="160">
        <f t="shared" si="0"/>
        <v>29.200000000000003</v>
      </c>
      <c r="F31" s="294">
        <f t="shared" si="1"/>
        <v>45</v>
      </c>
    </row>
    <row r="32" spans="1:6" ht="13.5" thickBot="1">
      <c r="A32" s="629"/>
      <c r="B32" s="630"/>
      <c r="C32" s="310" t="s">
        <v>152</v>
      </c>
      <c r="D32" s="162">
        <v>30.1</v>
      </c>
      <c r="E32" s="163">
        <f t="shared" si="0"/>
        <v>32.300000000000004</v>
      </c>
      <c r="F32" s="296">
        <f t="shared" si="1"/>
        <v>49</v>
      </c>
    </row>
    <row r="33" ht="13.5" thickBot="1"/>
    <row r="34" spans="1:6" ht="12.75">
      <c r="A34" s="621" t="s">
        <v>176</v>
      </c>
      <c r="B34" s="631"/>
      <c r="C34" s="631"/>
      <c r="D34" s="631"/>
      <c r="E34" s="631"/>
      <c r="F34" s="631"/>
    </row>
    <row r="35" spans="1:6" ht="22.5" customHeight="1" thickBot="1">
      <c r="A35" s="629"/>
      <c r="B35" s="633"/>
      <c r="C35" s="633"/>
      <c r="D35" s="633"/>
      <c r="E35" s="633"/>
      <c r="F35" s="633"/>
    </row>
    <row r="36" spans="1:6" ht="12.75" customHeight="1">
      <c r="A36" s="603" t="s">
        <v>125</v>
      </c>
      <c r="B36" s="617"/>
      <c r="C36" s="617" t="s">
        <v>13</v>
      </c>
      <c r="D36" s="619" t="s">
        <v>67</v>
      </c>
      <c r="E36" s="612" t="s">
        <v>289</v>
      </c>
      <c r="F36" s="625" t="s">
        <v>287</v>
      </c>
    </row>
    <row r="37" spans="1:6" ht="19.5" customHeight="1">
      <c r="A37" s="605"/>
      <c r="B37" s="618"/>
      <c r="C37" s="618"/>
      <c r="D37" s="620"/>
      <c r="E37" s="613"/>
      <c r="F37" s="626"/>
    </row>
    <row r="38" spans="1:6" ht="13.5" thickBot="1">
      <c r="A38" s="607"/>
      <c r="B38" s="616"/>
      <c r="C38" s="616"/>
      <c r="D38" s="302" t="s">
        <v>68</v>
      </c>
      <c r="E38" s="297" t="s">
        <v>69</v>
      </c>
      <c r="F38" s="298" t="s">
        <v>288</v>
      </c>
    </row>
    <row r="39" spans="1:6" ht="12.75">
      <c r="A39" s="621" t="s">
        <v>126</v>
      </c>
      <c r="B39" s="627"/>
      <c r="C39" s="173" t="s">
        <v>129</v>
      </c>
      <c r="D39" s="156">
        <v>4.4</v>
      </c>
      <c r="E39" s="157">
        <f aca="true" t="shared" si="2" ref="E39:E48">ROUNDUP(D39*1.07,1)</f>
        <v>4.8</v>
      </c>
      <c r="F39" s="158">
        <f aca="true" t="shared" si="3" ref="F39:F48">ROUNDUP(D39*1.62,0)</f>
        <v>8</v>
      </c>
    </row>
    <row r="40" spans="1:6" ht="12.75">
      <c r="A40" s="598"/>
      <c r="B40" s="628"/>
      <c r="C40" s="174" t="s">
        <v>130</v>
      </c>
      <c r="D40" s="159">
        <v>4.6</v>
      </c>
      <c r="E40" s="160">
        <f t="shared" si="2"/>
        <v>5</v>
      </c>
      <c r="F40" s="161">
        <f t="shared" si="3"/>
        <v>8</v>
      </c>
    </row>
    <row r="41" spans="1:6" ht="13.5" thickBot="1">
      <c r="A41" s="629"/>
      <c r="B41" s="630"/>
      <c r="C41" s="175" t="s">
        <v>131</v>
      </c>
      <c r="D41" s="162">
        <v>5.8</v>
      </c>
      <c r="E41" s="163">
        <f t="shared" si="2"/>
        <v>6.3</v>
      </c>
      <c r="F41" s="164">
        <f t="shared" si="3"/>
        <v>10</v>
      </c>
    </row>
    <row r="42" spans="1:6" ht="13.5" customHeight="1">
      <c r="A42" s="621" t="s">
        <v>127</v>
      </c>
      <c r="B42" s="631"/>
      <c r="C42" s="303" t="s">
        <v>132</v>
      </c>
      <c r="D42" s="156">
        <v>6</v>
      </c>
      <c r="E42" s="157">
        <f t="shared" si="2"/>
        <v>6.5</v>
      </c>
      <c r="F42" s="158">
        <f t="shared" si="3"/>
        <v>10</v>
      </c>
    </row>
    <row r="43" spans="1:6" ht="12.75">
      <c r="A43" s="598"/>
      <c r="B43" s="632"/>
      <c r="C43" s="176" t="s">
        <v>133</v>
      </c>
      <c r="D43" s="159">
        <v>6.4</v>
      </c>
      <c r="E43" s="160">
        <f t="shared" si="2"/>
        <v>6.8999999999999995</v>
      </c>
      <c r="F43" s="161">
        <f t="shared" si="3"/>
        <v>11</v>
      </c>
    </row>
    <row r="44" spans="1:6" ht="12.75">
      <c r="A44" s="598"/>
      <c r="B44" s="632"/>
      <c r="C44" s="176" t="s">
        <v>134</v>
      </c>
      <c r="D44" s="159">
        <v>7</v>
      </c>
      <c r="E44" s="160">
        <f t="shared" si="2"/>
        <v>7.5</v>
      </c>
      <c r="F44" s="161">
        <f t="shared" si="3"/>
        <v>12</v>
      </c>
    </row>
    <row r="45" spans="1:6" ht="12.75">
      <c r="A45" s="598"/>
      <c r="B45" s="632"/>
      <c r="C45" s="176" t="s">
        <v>135</v>
      </c>
      <c r="D45" s="159">
        <v>8</v>
      </c>
      <c r="E45" s="160">
        <f t="shared" si="2"/>
        <v>8.6</v>
      </c>
      <c r="F45" s="161">
        <f t="shared" si="3"/>
        <v>13</v>
      </c>
    </row>
    <row r="46" spans="1:6" ht="12.75">
      <c r="A46" s="598"/>
      <c r="B46" s="632"/>
      <c r="C46" s="177" t="s">
        <v>136</v>
      </c>
      <c r="D46" s="159">
        <v>9</v>
      </c>
      <c r="E46" s="160">
        <f t="shared" si="2"/>
        <v>9.7</v>
      </c>
      <c r="F46" s="161">
        <f t="shared" si="3"/>
        <v>15</v>
      </c>
    </row>
    <row r="47" spans="1:6" ht="12.75">
      <c r="A47" s="598"/>
      <c r="B47" s="632"/>
      <c r="C47" s="177" t="s">
        <v>137</v>
      </c>
      <c r="D47" s="159">
        <v>9.2</v>
      </c>
      <c r="E47" s="160">
        <f t="shared" si="2"/>
        <v>9.9</v>
      </c>
      <c r="F47" s="161">
        <f t="shared" si="3"/>
        <v>15</v>
      </c>
    </row>
    <row r="48" spans="1:6" ht="13.5" thickBot="1">
      <c r="A48" s="629"/>
      <c r="B48" s="633"/>
      <c r="C48" s="178" t="s">
        <v>138</v>
      </c>
      <c r="D48" s="162">
        <v>10.2</v>
      </c>
      <c r="E48" s="163">
        <f t="shared" si="2"/>
        <v>11</v>
      </c>
      <c r="F48" s="164">
        <f t="shared" si="3"/>
        <v>17</v>
      </c>
    </row>
    <row r="49" spans="1:6" ht="12.75">
      <c r="A49" s="172"/>
      <c r="B49" s="172"/>
      <c r="C49" s="179"/>
      <c r="D49" s="168"/>
      <c r="E49" s="169"/>
      <c r="F49" s="170"/>
    </row>
    <row r="50" spans="1:6" ht="12.75">
      <c r="A50" s="644" t="s">
        <v>243</v>
      </c>
      <c r="B50" s="644"/>
      <c r="C50" s="644"/>
      <c r="D50" s="644"/>
      <c r="E50" s="644"/>
      <c r="F50" s="644"/>
    </row>
    <row r="51" spans="1:6" ht="13.5" thickBot="1">
      <c r="A51" s="644"/>
      <c r="B51" s="644"/>
      <c r="C51" s="644"/>
      <c r="D51" s="644"/>
      <c r="E51" s="644"/>
      <c r="F51" s="644"/>
    </row>
    <row r="52" spans="1:6" ht="12.75" customHeight="1">
      <c r="A52" s="603" t="s">
        <v>125</v>
      </c>
      <c r="B52" s="617"/>
      <c r="C52" s="617" t="s">
        <v>13</v>
      </c>
      <c r="D52" s="619" t="s">
        <v>67</v>
      </c>
      <c r="E52" s="612" t="s">
        <v>289</v>
      </c>
      <c r="F52" s="623" t="s">
        <v>287</v>
      </c>
    </row>
    <row r="53" spans="1:6" ht="21.75" customHeight="1">
      <c r="A53" s="605"/>
      <c r="B53" s="618"/>
      <c r="C53" s="618"/>
      <c r="D53" s="620"/>
      <c r="E53" s="613"/>
      <c r="F53" s="624"/>
    </row>
    <row r="54" spans="1:6" ht="13.5" thickBot="1">
      <c r="A54" s="634"/>
      <c r="B54" s="635"/>
      <c r="C54" s="635"/>
      <c r="D54" s="180" t="s">
        <v>68</v>
      </c>
      <c r="E54" s="181" t="s">
        <v>69</v>
      </c>
      <c r="F54" s="182" t="s">
        <v>288</v>
      </c>
    </row>
    <row r="55" spans="1:6" ht="12.75">
      <c r="A55" s="603" t="s">
        <v>153</v>
      </c>
      <c r="B55" s="617"/>
      <c r="C55" s="183" t="s">
        <v>157</v>
      </c>
      <c r="D55" s="156">
        <v>21.1</v>
      </c>
      <c r="E55" s="157">
        <f>ROUNDUP(D55*1.07,1)</f>
        <v>22.6</v>
      </c>
      <c r="F55" s="158">
        <f>ROUNDUP(D55*1.71,0)</f>
        <v>37</v>
      </c>
    </row>
    <row r="56" spans="1:6" ht="12.75">
      <c r="A56" s="605"/>
      <c r="B56" s="618"/>
      <c r="C56" s="184" t="s">
        <v>158</v>
      </c>
      <c r="D56" s="159">
        <v>21.4</v>
      </c>
      <c r="E56" s="160">
        <f aca="true" t="shared" si="4" ref="E56:E75">ROUNDUP(D56*1.07,1)</f>
        <v>22.900000000000002</v>
      </c>
      <c r="F56" s="161">
        <f aca="true" t="shared" si="5" ref="F56:F75">ROUNDUP(D56*1.71,0)</f>
        <v>37</v>
      </c>
    </row>
    <row r="57" spans="1:6" ht="12.75">
      <c r="A57" s="605"/>
      <c r="B57" s="618"/>
      <c r="C57" s="185" t="s">
        <v>159</v>
      </c>
      <c r="D57" s="159">
        <v>21.7</v>
      </c>
      <c r="E57" s="160">
        <f t="shared" si="4"/>
        <v>23.3</v>
      </c>
      <c r="F57" s="161">
        <f t="shared" si="5"/>
        <v>38</v>
      </c>
    </row>
    <row r="58" spans="1:6" ht="13.5" thickBot="1">
      <c r="A58" s="634"/>
      <c r="B58" s="635"/>
      <c r="C58" s="335" t="s">
        <v>160</v>
      </c>
      <c r="D58" s="336">
        <v>22.3</v>
      </c>
      <c r="E58" s="337">
        <f t="shared" si="4"/>
        <v>23.900000000000002</v>
      </c>
      <c r="F58" s="338">
        <f t="shared" si="5"/>
        <v>39</v>
      </c>
    </row>
    <row r="59" spans="1:6" ht="12.75">
      <c r="A59" s="603" t="s">
        <v>154</v>
      </c>
      <c r="B59" s="617"/>
      <c r="C59" s="187" t="s">
        <v>161</v>
      </c>
      <c r="D59" s="156">
        <v>27.6</v>
      </c>
      <c r="E59" s="157">
        <f t="shared" si="4"/>
        <v>29.6</v>
      </c>
      <c r="F59" s="158">
        <f t="shared" si="5"/>
        <v>48</v>
      </c>
    </row>
    <row r="60" spans="1:6" ht="12.75">
      <c r="A60" s="605"/>
      <c r="B60" s="618"/>
      <c r="C60" s="184" t="s">
        <v>162</v>
      </c>
      <c r="D60" s="159">
        <v>28</v>
      </c>
      <c r="E60" s="160">
        <f t="shared" si="4"/>
        <v>30</v>
      </c>
      <c r="F60" s="161">
        <f t="shared" si="5"/>
        <v>48</v>
      </c>
    </row>
    <row r="61" spans="1:6" ht="12.75">
      <c r="A61" s="605"/>
      <c r="B61" s="618"/>
      <c r="C61" s="185" t="s">
        <v>163</v>
      </c>
      <c r="D61" s="159">
        <v>28.6</v>
      </c>
      <c r="E61" s="160">
        <f t="shared" si="4"/>
        <v>30.700000000000003</v>
      </c>
      <c r="F61" s="161">
        <f t="shared" si="5"/>
        <v>49</v>
      </c>
    </row>
    <row r="62" spans="1:6" ht="12.75">
      <c r="A62" s="605"/>
      <c r="B62" s="618"/>
      <c r="C62" s="185" t="s">
        <v>183</v>
      </c>
      <c r="D62" s="159">
        <v>29</v>
      </c>
      <c r="E62" s="160">
        <f t="shared" si="4"/>
        <v>31.1</v>
      </c>
      <c r="F62" s="161">
        <f t="shared" si="5"/>
        <v>50</v>
      </c>
    </row>
    <row r="63" spans="1:6" ht="12.75">
      <c r="A63" s="605"/>
      <c r="B63" s="618"/>
      <c r="C63" s="185" t="s">
        <v>164</v>
      </c>
      <c r="D63" s="159">
        <v>29.4</v>
      </c>
      <c r="E63" s="160">
        <f t="shared" si="4"/>
        <v>31.5</v>
      </c>
      <c r="F63" s="161">
        <f t="shared" si="5"/>
        <v>51</v>
      </c>
    </row>
    <row r="64" spans="1:6" ht="13.5" thickBot="1">
      <c r="A64" s="607"/>
      <c r="B64" s="616"/>
      <c r="C64" s="188" t="s">
        <v>165</v>
      </c>
      <c r="D64" s="162">
        <v>40.6</v>
      </c>
      <c r="E64" s="163">
        <f t="shared" si="4"/>
        <v>43.5</v>
      </c>
      <c r="F64" s="164">
        <f t="shared" si="5"/>
        <v>70</v>
      </c>
    </row>
    <row r="65" spans="1:6" ht="12.75">
      <c r="A65" s="621" t="s">
        <v>155</v>
      </c>
      <c r="B65" s="641"/>
      <c r="C65" s="189" t="s">
        <v>166</v>
      </c>
      <c r="D65" s="156">
        <v>44.5</v>
      </c>
      <c r="E65" s="157">
        <f t="shared" si="4"/>
        <v>47.7</v>
      </c>
      <c r="F65" s="158">
        <f t="shared" si="5"/>
        <v>77</v>
      </c>
    </row>
    <row r="66" spans="1:6" ht="12.75">
      <c r="A66" s="598"/>
      <c r="B66" s="642"/>
      <c r="C66" s="190" t="s">
        <v>184</v>
      </c>
      <c r="D66" s="165">
        <v>46.2</v>
      </c>
      <c r="E66" s="166">
        <f t="shared" si="4"/>
        <v>49.5</v>
      </c>
      <c r="F66" s="167">
        <f t="shared" si="5"/>
        <v>80</v>
      </c>
    </row>
    <row r="67" spans="1:6" ht="12.75">
      <c r="A67" s="600"/>
      <c r="B67" s="642"/>
      <c r="C67" s="191" t="s">
        <v>167</v>
      </c>
      <c r="D67" s="159">
        <v>47.1</v>
      </c>
      <c r="E67" s="160">
        <f t="shared" si="4"/>
        <v>50.4</v>
      </c>
      <c r="F67" s="161">
        <f t="shared" si="5"/>
        <v>81</v>
      </c>
    </row>
    <row r="68" spans="1:6" ht="12.75">
      <c r="A68" s="600"/>
      <c r="B68" s="642"/>
      <c r="C68" s="191" t="s">
        <v>168</v>
      </c>
      <c r="D68" s="159">
        <v>48</v>
      </c>
      <c r="E68" s="160">
        <f t="shared" si="4"/>
        <v>51.4</v>
      </c>
      <c r="F68" s="161">
        <f t="shared" si="5"/>
        <v>83</v>
      </c>
    </row>
    <row r="69" spans="1:6" ht="12.75">
      <c r="A69" s="600"/>
      <c r="B69" s="642"/>
      <c r="C69" s="191" t="s">
        <v>169</v>
      </c>
      <c r="D69" s="159">
        <v>49.2</v>
      </c>
      <c r="E69" s="160">
        <f t="shared" si="4"/>
        <v>52.7</v>
      </c>
      <c r="F69" s="161">
        <f t="shared" si="5"/>
        <v>85</v>
      </c>
    </row>
    <row r="70" spans="1:6" ht="12.75">
      <c r="A70" s="600"/>
      <c r="B70" s="642"/>
      <c r="C70" s="191" t="s">
        <v>185</v>
      </c>
      <c r="D70" s="159">
        <v>51.9</v>
      </c>
      <c r="E70" s="160">
        <f t="shared" si="4"/>
        <v>55.6</v>
      </c>
      <c r="F70" s="161">
        <f t="shared" si="5"/>
        <v>89</v>
      </c>
    </row>
    <row r="71" spans="1:6" ht="12.75">
      <c r="A71" s="600"/>
      <c r="B71" s="642"/>
      <c r="C71" s="191" t="s">
        <v>170</v>
      </c>
      <c r="D71" s="159">
        <v>53.1</v>
      </c>
      <c r="E71" s="160">
        <f t="shared" si="4"/>
        <v>56.9</v>
      </c>
      <c r="F71" s="161">
        <f t="shared" si="5"/>
        <v>91</v>
      </c>
    </row>
    <row r="72" spans="1:6" ht="12.75">
      <c r="A72" s="600"/>
      <c r="B72" s="642"/>
      <c r="C72" s="191" t="s">
        <v>171</v>
      </c>
      <c r="D72" s="159">
        <v>54.3</v>
      </c>
      <c r="E72" s="160">
        <f t="shared" si="4"/>
        <v>58.2</v>
      </c>
      <c r="F72" s="161">
        <f t="shared" si="5"/>
        <v>93</v>
      </c>
    </row>
    <row r="73" spans="1:6" ht="13.5" thickBot="1">
      <c r="A73" s="601"/>
      <c r="B73" s="643"/>
      <c r="C73" s="186" t="s">
        <v>172</v>
      </c>
      <c r="D73" s="162">
        <v>55.9</v>
      </c>
      <c r="E73" s="163">
        <f t="shared" si="4"/>
        <v>59.9</v>
      </c>
      <c r="F73" s="164">
        <f t="shared" si="5"/>
        <v>96</v>
      </c>
    </row>
    <row r="74" spans="1:6" ht="12.75">
      <c r="A74" s="614" t="s">
        <v>156</v>
      </c>
      <c r="B74" s="615"/>
      <c r="C74" s="339" t="s">
        <v>173</v>
      </c>
      <c r="D74" s="165">
        <v>79.5</v>
      </c>
      <c r="E74" s="166">
        <f t="shared" si="4"/>
        <v>85.1</v>
      </c>
      <c r="F74" s="167">
        <f t="shared" si="5"/>
        <v>136</v>
      </c>
    </row>
    <row r="75" spans="1:6" ht="13.5" thickBot="1">
      <c r="A75" s="607"/>
      <c r="B75" s="616"/>
      <c r="C75" s="186" t="s">
        <v>174</v>
      </c>
      <c r="D75" s="162">
        <v>90.3</v>
      </c>
      <c r="E75" s="163">
        <f t="shared" si="4"/>
        <v>96.69999999999999</v>
      </c>
      <c r="F75" s="164">
        <f t="shared" si="5"/>
        <v>155</v>
      </c>
    </row>
    <row r="76" ht="13.5" thickBot="1"/>
    <row r="77" spans="1:6" ht="12.75">
      <c r="A77" s="637" t="s">
        <v>226</v>
      </c>
      <c r="B77" s="649"/>
      <c r="C77" s="649"/>
      <c r="D77" s="649"/>
      <c r="E77" s="649"/>
      <c r="F77" s="649"/>
    </row>
    <row r="78" spans="1:6" ht="13.5" thickBot="1">
      <c r="A78" s="650"/>
      <c r="B78" s="651"/>
      <c r="C78" s="651"/>
      <c r="D78" s="651"/>
      <c r="E78" s="651"/>
      <c r="F78" s="651"/>
    </row>
    <row r="79" spans="1:6" ht="12.75" customHeight="1">
      <c r="A79" s="547" t="s">
        <v>30</v>
      </c>
      <c r="B79" s="545"/>
      <c r="C79" s="545" t="s">
        <v>13</v>
      </c>
      <c r="D79" s="571" t="s">
        <v>67</v>
      </c>
      <c r="E79" s="647" t="s">
        <v>289</v>
      </c>
      <c r="F79" s="656" t="s">
        <v>287</v>
      </c>
    </row>
    <row r="80" spans="1:6" ht="18.75" customHeight="1">
      <c r="A80" s="548"/>
      <c r="B80" s="636"/>
      <c r="C80" s="636"/>
      <c r="D80" s="575"/>
      <c r="E80" s="648"/>
      <c r="F80" s="657"/>
    </row>
    <row r="81" spans="1:6" ht="13.5" thickBot="1">
      <c r="A81" s="658"/>
      <c r="B81" s="546"/>
      <c r="C81" s="546"/>
      <c r="D81" s="311" t="s">
        <v>68</v>
      </c>
      <c r="E81" s="312" t="s">
        <v>69</v>
      </c>
      <c r="F81" s="323" t="s">
        <v>288</v>
      </c>
    </row>
    <row r="82" spans="1:6" ht="12.75">
      <c r="A82" s="637" t="s">
        <v>227</v>
      </c>
      <c r="B82" s="638"/>
      <c r="C82" s="202">
        <v>16</v>
      </c>
      <c r="D82" s="208">
        <v>24.9</v>
      </c>
      <c r="E82" s="60">
        <f>ROUNDUP(D82*1.07,1)</f>
        <v>26.700000000000003</v>
      </c>
      <c r="F82" s="259">
        <f>ROUNDUP(D82*1.5,0)</f>
        <v>38</v>
      </c>
    </row>
    <row r="83" spans="1:6" ht="12.75">
      <c r="A83" s="639"/>
      <c r="B83" s="640"/>
      <c r="C83" s="203">
        <v>18</v>
      </c>
      <c r="D83" s="209">
        <v>26.2</v>
      </c>
      <c r="E83" s="36">
        <f aca="true" t="shared" si="6" ref="E83:E91">ROUNDUP(D83*1.07,1)</f>
        <v>28.1</v>
      </c>
      <c r="F83" s="260">
        <f aca="true" t="shared" si="7" ref="F83:F91">ROUNDUP(D83*1.5,0)</f>
        <v>40</v>
      </c>
    </row>
    <row r="84" spans="1:6" ht="12.75">
      <c r="A84" s="639"/>
      <c r="B84" s="640"/>
      <c r="C84" s="204">
        <v>20</v>
      </c>
      <c r="D84" s="209">
        <v>27.3</v>
      </c>
      <c r="E84" s="36">
        <f t="shared" si="6"/>
        <v>29.3</v>
      </c>
      <c r="F84" s="260">
        <f t="shared" si="7"/>
        <v>41</v>
      </c>
    </row>
    <row r="85" spans="1:6" ht="12.75">
      <c r="A85" s="639"/>
      <c r="B85" s="640"/>
      <c r="C85" s="205">
        <v>25</v>
      </c>
      <c r="D85" s="209">
        <v>35.9</v>
      </c>
      <c r="E85" s="36">
        <f t="shared" si="6"/>
        <v>38.5</v>
      </c>
      <c r="F85" s="260">
        <f t="shared" si="7"/>
        <v>54</v>
      </c>
    </row>
    <row r="86" spans="1:6" ht="12.75">
      <c r="A86" s="639"/>
      <c r="B86" s="640"/>
      <c r="C86" s="204">
        <v>32</v>
      </c>
      <c r="D86" s="209">
        <v>52.4</v>
      </c>
      <c r="E86" s="36">
        <f t="shared" si="6"/>
        <v>56.1</v>
      </c>
      <c r="F86" s="260">
        <f t="shared" si="7"/>
        <v>79</v>
      </c>
    </row>
    <row r="87" spans="1:6" ht="13.5" thickBot="1">
      <c r="A87" s="639"/>
      <c r="B87" s="640"/>
      <c r="C87" s="326">
        <v>38</v>
      </c>
      <c r="D87" s="314">
        <v>62.8</v>
      </c>
      <c r="E87" s="244">
        <f t="shared" si="6"/>
        <v>67.19999999999999</v>
      </c>
      <c r="F87" s="321">
        <f t="shared" si="7"/>
        <v>95</v>
      </c>
    </row>
    <row r="88" spans="1:6" ht="13.5" thickBot="1">
      <c r="A88" s="652" t="s">
        <v>228</v>
      </c>
      <c r="B88" s="653" t="s">
        <v>229</v>
      </c>
      <c r="C88" s="206" t="s">
        <v>3</v>
      </c>
      <c r="D88" s="210">
        <v>82.1</v>
      </c>
      <c r="E88" s="196">
        <f t="shared" si="6"/>
        <v>87.89999999999999</v>
      </c>
      <c r="F88" s="324">
        <f t="shared" si="7"/>
        <v>124</v>
      </c>
    </row>
    <row r="89" spans="1:6" ht="13.5" thickBot="1">
      <c r="A89" s="654" t="s">
        <v>230</v>
      </c>
      <c r="B89" s="655" t="s">
        <v>231</v>
      </c>
      <c r="C89" s="330" t="s">
        <v>120</v>
      </c>
      <c r="D89" s="331">
        <v>121.3</v>
      </c>
      <c r="E89" s="332">
        <f t="shared" si="6"/>
        <v>129.79999999999998</v>
      </c>
      <c r="F89" s="333">
        <f t="shared" si="7"/>
        <v>182</v>
      </c>
    </row>
    <row r="90" spans="1:6" ht="13.5" thickBot="1">
      <c r="A90" s="652" t="s">
        <v>232</v>
      </c>
      <c r="B90" s="653" t="s">
        <v>233</v>
      </c>
      <c r="C90" s="206" t="s">
        <v>4</v>
      </c>
      <c r="D90" s="210">
        <v>186.1</v>
      </c>
      <c r="E90" s="196">
        <f t="shared" si="6"/>
        <v>199.2</v>
      </c>
      <c r="F90" s="324">
        <f t="shared" si="7"/>
        <v>280</v>
      </c>
    </row>
    <row r="91" spans="1:6" ht="13.5" thickBot="1">
      <c r="A91" s="650" t="s">
        <v>234</v>
      </c>
      <c r="B91" s="659" t="s">
        <v>235</v>
      </c>
      <c r="C91" s="334" t="s">
        <v>5</v>
      </c>
      <c r="D91" s="327">
        <v>337.7</v>
      </c>
      <c r="E91" s="328">
        <f t="shared" si="6"/>
        <v>361.40000000000003</v>
      </c>
      <c r="F91" s="329">
        <f t="shared" si="7"/>
        <v>507</v>
      </c>
    </row>
    <row r="92" spans="1:6" ht="12.75">
      <c r="A92" s="631" t="s">
        <v>186</v>
      </c>
      <c r="B92" s="631"/>
      <c r="C92" s="631"/>
      <c r="D92" s="631"/>
      <c r="E92" s="631"/>
      <c r="F92" s="631"/>
    </row>
    <row r="93" spans="1:6" ht="13.5" thickBot="1">
      <c r="A93" s="632"/>
      <c r="B93" s="632"/>
      <c r="C93" s="632"/>
      <c r="D93" s="632"/>
      <c r="E93" s="632"/>
      <c r="F93" s="632"/>
    </row>
    <row r="94" spans="1:6" ht="12.75" customHeight="1">
      <c r="A94" s="603" t="s">
        <v>30</v>
      </c>
      <c r="B94" s="604"/>
      <c r="C94" s="609" t="s">
        <v>13</v>
      </c>
      <c r="D94" s="619" t="s">
        <v>67</v>
      </c>
      <c r="E94" s="612" t="s">
        <v>289</v>
      </c>
      <c r="F94" s="623" t="s">
        <v>287</v>
      </c>
    </row>
    <row r="95" spans="1:6" ht="12.75">
      <c r="A95" s="605"/>
      <c r="B95" s="606"/>
      <c r="C95" s="610"/>
      <c r="D95" s="620"/>
      <c r="E95" s="613"/>
      <c r="F95" s="624"/>
    </row>
    <row r="96" spans="1:6" ht="13.5" thickBot="1">
      <c r="A96" s="607"/>
      <c r="B96" s="608"/>
      <c r="C96" s="611"/>
      <c r="D96" s="180" t="s">
        <v>68</v>
      </c>
      <c r="E96" s="181" t="s">
        <v>69</v>
      </c>
      <c r="F96" s="182" t="s">
        <v>288</v>
      </c>
    </row>
    <row r="97" spans="1:6" ht="12.75">
      <c r="A97" s="621" t="s">
        <v>187</v>
      </c>
      <c r="B97" s="622"/>
      <c r="C97" s="192">
        <v>20</v>
      </c>
      <c r="D97" s="156">
        <v>100.5</v>
      </c>
      <c r="E97" s="157">
        <f>ROUNDUP(D97*1.07,1)</f>
        <v>107.6</v>
      </c>
      <c r="F97" s="158">
        <f>ROUNDUP(D97*1.5,0)</f>
        <v>151</v>
      </c>
    </row>
    <row r="98" spans="1:6" ht="12.75">
      <c r="A98" s="600"/>
      <c r="B98" s="599"/>
      <c r="C98" s="193">
        <v>25</v>
      </c>
      <c r="D98" s="159">
        <v>106.6</v>
      </c>
      <c r="E98" s="160">
        <f aca="true" t="shared" si="8" ref="E98:E112">ROUNDUP(D98*1.07,1)</f>
        <v>114.1</v>
      </c>
      <c r="F98" s="161">
        <f aca="true" t="shared" si="9" ref="F98:F112">ROUNDUP(D98*1.5,0)</f>
        <v>160</v>
      </c>
    </row>
    <row r="99" spans="1:6" ht="12.75">
      <c r="A99" s="600"/>
      <c r="B99" s="599"/>
      <c r="C99" s="194">
        <v>32</v>
      </c>
      <c r="D99" s="159">
        <v>160.1</v>
      </c>
      <c r="E99" s="160">
        <f t="shared" si="8"/>
        <v>171.4</v>
      </c>
      <c r="F99" s="161">
        <f t="shared" si="9"/>
        <v>241</v>
      </c>
    </row>
    <row r="100" spans="1:6" ht="12.75">
      <c r="A100" s="600"/>
      <c r="B100" s="599"/>
      <c r="C100" s="176">
        <v>38</v>
      </c>
      <c r="D100" s="159">
        <v>190.9</v>
      </c>
      <c r="E100" s="160">
        <f t="shared" si="8"/>
        <v>204.29999999999998</v>
      </c>
      <c r="F100" s="161">
        <f t="shared" si="9"/>
        <v>287</v>
      </c>
    </row>
    <row r="101" spans="1:6" ht="12.75">
      <c r="A101" s="600"/>
      <c r="B101" s="599"/>
      <c r="C101" s="194">
        <v>50</v>
      </c>
      <c r="D101" s="159">
        <v>248.7</v>
      </c>
      <c r="E101" s="160">
        <f t="shared" si="8"/>
        <v>266.20000000000005</v>
      </c>
      <c r="F101" s="161">
        <f t="shared" si="9"/>
        <v>374</v>
      </c>
    </row>
    <row r="102" spans="1:6" ht="12.75">
      <c r="A102" s="600"/>
      <c r="B102" s="599"/>
      <c r="C102" s="176">
        <v>65</v>
      </c>
      <c r="D102" s="159">
        <v>306.8</v>
      </c>
      <c r="E102" s="160">
        <f t="shared" si="8"/>
        <v>328.3</v>
      </c>
      <c r="F102" s="161">
        <f t="shared" si="9"/>
        <v>461</v>
      </c>
    </row>
    <row r="103" spans="1:6" ht="12.75">
      <c r="A103" s="600"/>
      <c r="B103" s="599"/>
      <c r="C103" s="194">
        <v>75</v>
      </c>
      <c r="D103" s="159">
        <v>418.7</v>
      </c>
      <c r="E103" s="160">
        <f t="shared" si="8"/>
        <v>448.1</v>
      </c>
      <c r="F103" s="161">
        <f t="shared" si="9"/>
        <v>629</v>
      </c>
    </row>
    <row r="104" spans="1:6" ht="13.5" thickBot="1">
      <c r="A104" s="601"/>
      <c r="B104" s="602"/>
      <c r="C104" s="195">
        <v>100</v>
      </c>
      <c r="D104" s="162">
        <v>577.6</v>
      </c>
      <c r="E104" s="163">
        <f t="shared" si="8"/>
        <v>618.1</v>
      </c>
      <c r="F104" s="164">
        <f t="shared" si="9"/>
        <v>867</v>
      </c>
    </row>
    <row r="105" spans="1:6" ht="12.75">
      <c r="A105" s="598" t="s">
        <v>188</v>
      </c>
      <c r="B105" s="599"/>
      <c r="C105" s="325">
        <v>20</v>
      </c>
      <c r="D105" s="165">
        <v>47.5</v>
      </c>
      <c r="E105" s="166">
        <f>ROUNDUP(D105*1.07,1)</f>
        <v>50.9</v>
      </c>
      <c r="F105" s="167">
        <f t="shared" si="9"/>
        <v>72</v>
      </c>
    </row>
    <row r="106" spans="1:6" ht="12.75">
      <c r="A106" s="600"/>
      <c r="B106" s="599"/>
      <c r="C106" s="193">
        <v>25</v>
      </c>
      <c r="D106" s="159">
        <v>60.9</v>
      </c>
      <c r="E106" s="160">
        <f t="shared" si="8"/>
        <v>65.19999999999999</v>
      </c>
      <c r="F106" s="161">
        <f t="shared" si="9"/>
        <v>92</v>
      </c>
    </row>
    <row r="107" spans="1:6" ht="12.75">
      <c r="A107" s="600"/>
      <c r="B107" s="599"/>
      <c r="C107" s="194">
        <v>32</v>
      </c>
      <c r="D107" s="159">
        <v>82.5</v>
      </c>
      <c r="E107" s="160">
        <f t="shared" si="8"/>
        <v>88.3</v>
      </c>
      <c r="F107" s="161">
        <f t="shared" si="9"/>
        <v>124</v>
      </c>
    </row>
    <row r="108" spans="1:6" ht="12.75">
      <c r="A108" s="600"/>
      <c r="B108" s="599"/>
      <c r="C108" s="176">
        <v>38</v>
      </c>
      <c r="D108" s="159">
        <v>113.9</v>
      </c>
      <c r="E108" s="160">
        <f t="shared" si="8"/>
        <v>121.89999999999999</v>
      </c>
      <c r="F108" s="161">
        <f t="shared" si="9"/>
        <v>171</v>
      </c>
    </row>
    <row r="109" spans="1:6" ht="12.75">
      <c r="A109" s="600"/>
      <c r="B109" s="599"/>
      <c r="C109" s="194">
        <v>50</v>
      </c>
      <c r="D109" s="159">
        <v>137.9</v>
      </c>
      <c r="E109" s="160">
        <f t="shared" si="8"/>
        <v>147.6</v>
      </c>
      <c r="F109" s="161">
        <f t="shared" si="9"/>
        <v>207</v>
      </c>
    </row>
    <row r="110" spans="1:6" ht="12.75">
      <c r="A110" s="600"/>
      <c r="B110" s="599"/>
      <c r="C110" s="176">
        <v>65</v>
      </c>
      <c r="D110" s="159">
        <v>242.2</v>
      </c>
      <c r="E110" s="160">
        <f t="shared" si="8"/>
        <v>259.20000000000005</v>
      </c>
      <c r="F110" s="161">
        <f t="shared" si="9"/>
        <v>364</v>
      </c>
    </row>
    <row r="111" spans="1:6" ht="12.75">
      <c r="A111" s="600"/>
      <c r="B111" s="599"/>
      <c r="C111" s="194">
        <v>75</v>
      </c>
      <c r="D111" s="159">
        <v>274.6</v>
      </c>
      <c r="E111" s="160">
        <f t="shared" si="8"/>
        <v>293.90000000000003</v>
      </c>
      <c r="F111" s="161">
        <f t="shared" si="9"/>
        <v>412</v>
      </c>
    </row>
    <row r="112" spans="1:6" ht="13.5" thickBot="1">
      <c r="A112" s="601"/>
      <c r="B112" s="602"/>
      <c r="C112" s="195">
        <v>100</v>
      </c>
      <c r="D112" s="162">
        <v>402.3</v>
      </c>
      <c r="E112" s="163">
        <f t="shared" si="8"/>
        <v>430.5</v>
      </c>
      <c r="F112" s="164">
        <f t="shared" si="9"/>
        <v>604</v>
      </c>
    </row>
  </sheetData>
  <sheetProtection/>
  <mergeCells count="45">
    <mergeCell ref="A88:B88"/>
    <mergeCell ref="A89:B89"/>
    <mergeCell ref="A90:B90"/>
    <mergeCell ref="A3:F4"/>
    <mergeCell ref="A92:F93"/>
    <mergeCell ref="F79:F80"/>
    <mergeCell ref="F5:F6"/>
    <mergeCell ref="F52:F53"/>
    <mergeCell ref="A79:B81"/>
    <mergeCell ref="A91:B91"/>
    <mergeCell ref="D79:D80"/>
    <mergeCell ref="E79:E80"/>
    <mergeCell ref="E52:E53"/>
    <mergeCell ref="A34:F35"/>
    <mergeCell ref="A77:F78"/>
    <mergeCell ref="A5:B7"/>
    <mergeCell ref="C5:C7"/>
    <mergeCell ref="A52:B54"/>
    <mergeCell ref="C52:C54"/>
    <mergeCell ref="A8:B11"/>
    <mergeCell ref="A12:B32"/>
    <mergeCell ref="C36:C38"/>
    <mergeCell ref="A50:F51"/>
    <mergeCell ref="D5:D6"/>
    <mergeCell ref="E5:E6"/>
    <mergeCell ref="F94:F95"/>
    <mergeCell ref="F36:F37"/>
    <mergeCell ref="A39:B41"/>
    <mergeCell ref="A42:B48"/>
    <mergeCell ref="A55:B58"/>
    <mergeCell ref="D52:D53"/>
    <mergeCell ref="D36:D37"/>
    <mergeCell ref="C79:C81"/>
    <mergeCell ref="A82:B87"/>
    <mergeCell ref="A65:B73"/>
    <mergeCell ref="A105:B112"/>
    <mergeCell ref="A94:B96"/>
    <mergeCell ref="C94:C96"/>
    <mergeCell ref="E36:E37"/>
    <mergeCell ref="A74:B75"/>
    <mergeCell ref="A36:B38"/>
    <mergeCell ref="D94:D95"/>
    <mergeCell ref="E94:E95"/>
    <mergeCell ref="A97:B104"/>
    <mergeCell ref="A59:B64"/>
  </mergeCells>
  <printOptions/>
  <pageMargins left="0.7" right="0.7" top="0.75" bottom="0.75" header="0.3" footer="0.3"/>
  <pageSetup fitToHeight="1" fitToWidth="1" horizontalDpi="600" verticalDpi="600" orientation="portrait" paperSize="9" scale="50" r:id="rId3"/>
  <rowBreaks count="2" manualBreakCount="2">
    <brk id="49" max="7" man="1"/>
    <brk id="112" max="6" man="1"/>
  </rowBreaks>
  <colBreaks count="1" manualBreakCount="1">
    <brk id="6" max="111" man="1"/>
  </colBreaks>
  <legacyDrawing r:id="rId2"/>
  <oleObjects>
    <oleObject progId="CorelDRAW.Graphic.12" shapeId="178050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F7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7.25390625" style="141" customWidth="1"/>
    <col min="2" max="2" width="6.625" style="141" customWidth="1"/>
    <col min="3" max="3" width="6.875" style="141" customWidth="1"/>
    <col min="4" max="4" width="9.125" style="141" customWidth="1"/>
    <col min="5" max="5" width="15.625" style="141" customWidth="1"/>
    <col min="6" max="6" width="11.125" style="141" customWidth="1"/>
    <col min="7" max="16384" width="9.125" style="141" customWidth="1"/>
  </cols>
  <sheetData>
    <row r="1" ht="12.75"/>
    <row r="2" ht="13.5" thickBot="1"/>
    <row r="3" spans="1:6" ht="32.25" customHeight="1" thickBot="1">
      <c r="A3" s="660" t="s">
        <v>236</v>
      </c>
      <c r="B3" s="661"/>
      <c r="C3" s="661"/>
      <c r="D3" s="661"/>
      <c r="E3" s="661"/>
      <c r="F3" s="662"/>
    </row>
    <row r="4" spans="1:6" ht="12.75">
      <c r="A4" s="513" t="s">
        <v>9</v>
      </c>
      <c r="B4" s="514" t="s">
        <v>178</v>
      </c>
      <c r="C4" s="514"/>
      <c r="D4" s="514" t="s">
        <v>17</v>
      </c>
      <c r="E4" s="207" t="s">
        <v>77</v>
      </c>
      <c r="F4" s="469" t="s">
        <v>299</v>
      </c>
    </row>
    <row r="5" spans="1:6" ht="13.5" thickBot="1">
      <c r="A5" s="509"/>
      <c r="B5" s="674"/>
      <c r="C5" s="674"/>
      <c r="D5" s="674"/>
      <c r="E5" s="218" t="s">
        <v>68</v>
      </c>
      <c r="F5" s="470" t="s">
        <v>69</v>
      </c>
    </row>
    <row r="6" spans="1:6" ht="12.75">
      <c r="A6" s="541" t="s">
        <v>247</v>
      </c>
      <c r="B6" s="57">
        <v>15</v>
      </c>
      <c r="C6" s="57">
        <v>22</v>
      </c>
      <c r="D6" s="57" t="s">
        <v>177</v>
      </c>
      <c r="E6" s="107">
        <v>58.8</v>
      </c>
      <c r="F6" s="474">
        <f>ROUNDUP(E6*1.07,1)</f>
        <v>63</v>
      </c>
    </row>
    <row r="7" spans="1:6" ht="12.75">
      <c r="A7" s="672"/>
      <c r="B7" s="19">
        <v>19</v>
      </c>
      <c r="C7" s="19">
        <v>26</v>
      </c>
      <c r="D7" s="19" t="s">
        <v>177</v>
      </c>
      <c r="E7" s="108">
        <v>71</v>
      </c>
      <c r="F7" s="475">
        <f aca="true" t="shared" si="0" ref="F7:F53">ROUNDUP(E7*1.07,1)</f>
        <v>76</v>
      </c>
    </row>
    <row r="8" spans="1:6" ht="12.75">
      <c r="A8" s="672"/>
      <c r="B8" s="19">
        <v>25</v>
      </c>
      <c r="C8" s="19">
        <v>33</v>
      </c>
      <c r="D8" s="19" t="s">
        <v>177</v>
      </c>
      <c r="E8" s="108">
        <v>104.6</v>
      </c>
      <c r="F8" s="475">
        <f t="shared" si="0"/>
        <v>112</v>
      </c>
    </row>
    <row r="9" spans="1:6" ht="12.75">
      <c r="A9" s="672"/>
      <c r="B9" s="19">
        <v>32</v>
      </c>
      <c r="C9" s="19">
        <v>41</v>
      </c>
      <c r="D9" s="19" t="s">
        <v>177</v>
      </c>
      <c r="E9" s="108">
        <v>147.6</v>
      </c>
      <c r="F9" s="475">
        <f>ROUNDUP(E9*1.07,1)</f>
        <v>158</v>
      </c>
    </row>
    <row r="10" spans="1:6" ht="12.75">
      <c r="A10" s="672"/>
      <c r="B10" s="19">
        <v>38</v>
      </c>
      <c r="C10" s="19">
        <v>48</v>
      </c>
      <c r="D10" s="19" t="s">
        <v>177</v>
      </c>
      <c r="E10" s="108">
        <v>194.3</v>
      </c>
      <c r="F10" s="475">
        <f t="shared" si="0"/>
        <v>208</v>
      </c>
    </row>
    <row r="11" spans="1:6" ht="12.75">
      <c r="A11" s="672"/>
      <c r="B11" s="19">
        <v>50</v>
      </c>
      <c r="C11" s="19">
        <v>62</v>
      </c>
      <c r="D11" s="19" t="s">
        <v>177</v>
      </c>
      <c r="E11" s="108">
        <v>303.7</v>
      </c>
      <c r="F11" s="475">
        <f t="shared" si="0"/>
        <v>325</v>
      </c>
    </row>
    <row r="12" spans="1:6" ht="12.75">
      <c r="A12" s="672"/>
      <c r="B12" s="19">
        <v>63</v>
      </c>
      <c r="C12" s="19">
        <v>80</v>
      </c>
      <c r="D12" s="19" t="s">
        <v>177</v>
      </c>
      <c r="E12" s="108">
        <v>553.2</v>
      </c>
      <c r="F12" s="475">
        <f t="shared" si="0"/>
        <v>592</v>
      </c>
    </row>
    <row r="13" spans="1:6" ht="12.75">
      <c r="A13" s="672"/>
      <c r="B13" s="19">
        <v>75</v>
      </c>
      <c r="C13" s="19">
        <v>92</v>
      </c>
      <c r="D13" s="19" t="s">
        <v>177</v>
      </c>
      <c r="E13" s="108">
        <v>641.1</v>
      </c>
      <c r="F13" s="475">
        <f t="shared" si="0"/>
        <v>686</v>
      </c>
    </row>
    <row r="14" spans="1:6" ht="13.5" thickBot="1">
      <c r="A14" s="673"/>
      <c r="B14" s="59">
        <v>100</v>
      </c>
      <c r="C14" s="59">
        <v>118</v>
      </c>
      <c r="D14" s="59" t="s">
        <v>177</v>
      </c>
      <c r="E14" s="109">
        <v>885.9</v>
      </c>
      <c r="F14" s="476">
        <f t="shared" si="0"/>
        <v>948</v>
      </c>
    </row>
    <row r="15" spans="1:6" ht="12.75">
      <c r="A15" s="538" t="s">
        <v>246</v>
      </c>
      <c r="B15" s="69">
        <v>15</v>
      </c>
      <c r="C15" s="76">
        <v>22</v>
      </c>
      <c r="D15" s="76" t="s">
        <v>177</v>
      </c>
      <c r="E15" s="220">
        <v>45.8</v>
      </c>
      <c r="F15" s="472">
        <f t="shared" si="0"/>
        <v>49.1</v>
      </c>
    </row>
    <row r="16" spans="1:6" ht="12.75">
      <c r="A16" s="672"/>
      <c r="B16" s="45">
        <v>19</v>
      </c>
      <c r="C16" s="19">
        <v>26</v>
      </c>
      <c r="D16" s="19" t="s">
        <v>177</v>
      </c>
      <c r="E16" s="209">
        <v>54.2</v>
      </c>
      <c r="F16" s="466">
        <f t="shared" si="0"/>
        <v>58</v>
      </c>
    </row>
    <row r="17" spans="1:6" ht="12.75">
      <c r="A17" s="672"/>
      <c r="B17" s="45">
        <v>25</v>
      </c>
      <c r="C17" s="19">
        <v>33</v>
      </c>
      <c r="D17" s="19" t="s">
        <v>177</v>
      </c>
      <c r="E17" s="209">
        <v>77.5</v>
      </c>
      <c r="F17" s="466">
        <f t="shared" si="0"/>
        <v>83</v>
      </c>
    </row>
    <row r="18" spans="1:6" ht="12.75">
      <c r="A18" s="672"/>
      <c r="B18" s="45">
        <v>32</v>
      </c>
      <c r="C18" s="19">
        <v>41</v>
      </c>
      <c r="D18" s="19" t="s">
        <v>177</v>
      </c>
      <c r="E18" s="209">
        <v>132.7</v>
      </c>
      <c r="F18" s="466">
        <f t="shared" si="0"/>
        <v>142</v>
      </c>
    </row>
    <row r="19" spans="1:6" ht="12.75">
      <c r="A19" s="672"/>
      <c r="B19" s="45">
        <v>38</v>
      </c>
      <c r="C19" s="19">
        <v>48</v>
      </c>
      <c r="D19" s="19" t="s">
        <v>177</v>
      </c>
      <c r="E19" s="209">
        <v>165.4</v>
      </c>
      <c r="F19" s="466">
        <f t="shared" si="0"/>
        <v>177</v>
      </c>
    </row>
    <row r="20" spans="1:6" ht="12.75">
      <c r="A20" s="672"/>
      <c r="B20" s="45">
        <v>50</v>
      </c>
      <c r="C20" s="19">
        <v>62</v>
      </c>
      <c r="D20" s="19" t="s">
        <v>177</v>
      </c>
      <c r="E20" s="209">
        <v>255.1</v>
      </c>
      <c r="F20" s="466">
        <f t="shared" si="0"/>
        <v>273</v>
      </c>
    </row>
    <row r="21" spans="1:6" ht="12.75">
      <c r="A21" s="672"/>
      <c r="B21" s="45">
        <v>63</v>
      </c>
      <c r="C21" s="19">
        <v>80</v>
      </c>
      <c r="D21" s="19" t="s">
        <v>177</v>
      </c>
      <c r="E21" s="209">
        <v>472.9</v>
      </c>
      <c r="F21" s="466">
        <f t="shared" si="0"/>
        <v>506.1</v>
      </c>
    </row>
    <row r="22" spans="1:6" ht="12.75">
      <c r="A22" s="672"/>
      <c r="B22" s="45">
        <v>75</v>
      </c>
      <c r="C22" s="19">
        <v>92</v>
      </c>
      <c r="D22" s="19" t="s">
        <v>177</v>
      </c>
      <c r="E22" s="209">
        <v>551.4</v>
      </c>
      <c r="F22" s="466">
        <f t="shared" si="0"/>
        <v>590</v>
      </c>
    </row>
    <row r="23" spans="1:6" ht="12.75">
      <c r="A23" s="672"/>
      <c r="B23" s="45">
        <v>100</v>
      </c>
      <c r="C23" s="19">
        <v>118</v>
      </c>
      <c r="D23" s="19" t="s">
        <v>177</v>
      </c>
      <c r="E23" s="209">
        <v>785</v>
      </c>
      <c r="F23" s="466">
        <f t="shared" si="0"/>
        <v>840</v>
      </c>
    </row>
    <row r="24" spans="1:6" ht="12.75">
      <c r="A24" s="672"/>
      <c r="B24" s="45">
        <v>127</v>
      </c>
      <c r="C24" s="19">
        <v>143</v>
      </c>
      <c r="D24" s="19" t="s">
        <v>177</v>
      </c>
      <c r="E24" s="209">
        <v>1168.2</v>
      </c>
      <c r="F24" s="466">
        <f t="shared" si="0"/>
        <v>1250</v>
      </c>
    </row>
    <row r="25" spans="1:6" ht="13.5" thickBot="1">
      <c r="A25" s="673"/>
      <c r="B25" s="63">
        <v>152</v>
      </c>
      <c r="C25" s="59">
        <v>168</v>
      </c>
      <c r="D25" s="59" t="s">
        <v>177</v>
      </c>
      <c r="E25" s="219">
        <v>1299</v>
      </c>
      <c r="F25" s="477">
        <f t="shared" si="0"/>
        <v>1390</v>
      </c>
    </row>
    <row r="26" spans="1:6" ht="12.75">
      <c r="A26" s="217"/>
      <c r="B26" s="84"/>
      <c r="C26" s="52"/>
      <c r="D26" s="52"/>
      <c r="E26" s="211"/>
      <c r="F26" s="211"/>
    </row>
    <row r="27" spans="1:6" ht="13.5" thickBot="1">
      <c r="A27" s="217"/>
      <c r="B27" s="84"/>
      <c r="C27" s="52"/>
      <c r="D27" s="52"/>
      <c r="E27" s="211"/>
      <c r="F27" s="211"/>
    </row>
    <row r="28" spans="1:6" ht="12.75" customHeight="1">
      <c r="A28" s="663" t="s">
        <v>237</v>
      </c>
      <c r="B28" s="664"/>
      <c r="C28" s="664"/>
      <c r="D28" s="664"/>
      <c r="E28" s="664"/>
      <c r="F28" s="665"/>
    </row>
    <row r="29" spans="1:6" ht="12.75" customHeight="1">
      <c r="A29" s="666"/>
      <c r="B29" s="667"/>
      <c r="C29" s="667"/>
      <c r="D29" s="667"/>
      <c r="E29" s="667"/>
      <c r="F29" s="668"/>
    </row>
    <row r="30" spans="1:6" ht="13.5" customHeight="1" thickBot="1">
      <c r="A30" s="669"/>
      <c r="B30" s="670"/>
      <c r="C30" s="670"/>
      <c r="D30" s="670"/>
      <c r="E30" s="670"/>
      <c r="F30" s="671"/>
    </row>
    <row r="31" spans="1:6" ht="25.5">
      <c r="A31" s="513" t="s">
        <v>9</v>
      </c>
      <c r="B31" s="514" t="s">
        <v>178</v>
      </c>
      <c r="C31" s="514"/>
      <c r="D31" s="514" t="s">
        <v>17</v>
      </c>
      <c r="E31" s="207" t="s">
        <v>77</v>
      </c>
      <c r="F31" s="469" t="s">
        <v>78</v>
      </c>
    </row>
    <row r="32" spans="1:6" ht="13.5" thickBot="1">
      <c r="A32" s="509"/>
      <c r="B32" s="674"/>
      <c r="C32" s="674"/>
      <c r="D32" s="674"/>
      <c r="E32" s="218" t="s">
        <v>68</v>
      </c>
      <c r="F32" s="470" t="s">
        <v>69</v>
      </c>
    </row>
    <row r="33" spans="1:6" ht="12.75">
      <c r="A33" s="513" t="s">
        <v>182</v>
      </c>
      <c r="B33" s="62">
        <v>6</v>
      </c>
      <c r="C33" s="57">
        <v>10</v>
      </c>
      <c r="D33" s="57" t="s">
        <v>177</v>
      </c>
      <c r="E33" s="208">
        <v>17.7</v>
      </c>
      <c r="F33" s="465">
        <f t="shared" si="0"/>
        <v>19</v>
      </c>
    </row>
    <row r="34" spans="1:6" ht="12.75">
      <c r="A34" s="508"/>
      <c r="B34" s="45">
        <v>7</v>
      </c>
      <c r="C34" s="19">
        <v>11</v>
      </c>
      <c r="D34" s="19" t="s">
        <v>177</v>
      </c>
      <c r="E34" s="209">
        <v>20.5</v>
      </c>
      <c r="F34" s="466">
        <f t="shared" si="0"/>
        <v>22</v>
      </c>
    </row>
    <row r="35" spans="1:6" ht="12.75">
      <c r="A35" s="508"/>
      <c r="B35" s="45">
        <v>8</v>
      </c>
      <c r="C35" s="19">
        <v>12</v>
      </c>
      <c r="D35" s="19" t="s">
        <v>177</v>
      </c>
      <c r="E35" s="209">
        <v>19.6</v>
      </c>
      <c r="F35" s="466">
        <f t="shared" si="0"/>
        <v>21</v>
      </c>
    </row>
    <row r="36" spans="1:6" ht="12.75">
      <c r="A36" s="508"/>
      <c r="B36" s="45">
        <v>10</v>
      </c>
      <c r="C36" s="19">
        <v>14</v>
      </c>
      <c r="D36" s="19" t="s">
        <v>177</v>
      </c>
      <c r="E36" s="209">
        <v>21.5</v>
      </c>
      <c r="F36" s="466">
        <f t="shared" si="0"/>
        <v>23.1</v>
      </c>
    </row>
    <row r="37" spans="1:6" ht="12.75">
      <c r="A37" s="508"/>
      <c r="B37" s="45">
        <v>12.5</v>
      </c>
      <c r="C37" s="19">
        <v>16.5</v>
      </c>
      <c r="D37" s="19" t="s">
        <v>177</v>
      </c>
      <c r="E37" s="209">
        <v>26.1</v>
      </c>
      <c r="F37" s="466">
        <f t="shared" si="0"/>
        <v>28</v>
      </c>
    </row>
    <row r="38" spans="1:6" ht="12.75">
      <c r="A38" s="508"/>
      <c r="B38" s="45">
        <v>15</v>
      </c>
      <c r="C38" s="19">
        <v>20</v>
      </c>
      <c r="D38" s="19" t="s">
        <v>177</v>
      </c>
      <c r="E38" s="209">
        <v>33.6</v>
      </c>
      <c r="F38" s="466">
        <f t="shared" si="0"/>
        <v>36</v>
      </c>
    </row>
    <row r="39" spans="1:6" ht="12.75">
      <c r="A39" s="508"/>
      <c r="B39" s="45">
        <v>19</v>
      </c>
      <c r="C39" s="19">
        <v>25</v>
      </c>
      <c r="D39" s="19" t="s">
        <v>177</v>
      </c>
      <c r="E39" s="209">
        <v>52.3</v>
      </c>
      <c r="F39" s="466">
        <f t="shared" si="0"/>
        <v>56</v>
      </c>
    </row>
    <row r="40" spans="1:6" ht="12.75">
      <c r="A40" s="508"/>
      <c r="B40" s="45">
        <v>25</v>
      </c>
      <c r="C40" s="19">
        <v>31</v>
      </c>
      <c r="D40" s="19" t="s">
        <v>177</v>
      </c>
      <c r="E40" s="209">
        <v>68.2</v>
      </c>
      <c r="F40" s="466">
        <f t="shared" si="0"/>
        <v>73</v>
      </c>
    </row>
    <row r="41" spans="1:6" ht="12.75">
      <c r="A41" s="508"/>
      <c r="B41" s="45">
        <v>32</v>
      </c>
      <c r="C41" s="19">
        <v>40</v>
      </c>
      <c r="D41" s="19" t="s">
        <v>177</v>
      </c>
      <c r="E41" s="209">
        <v>116.8</v>
      </c>
      <c r="F41" s="466">
        <f t="shared" si="0"/>
        <v>125</v>
      </c>
    </row>
    <row r="42" spans="1:6" ht="12.75">
      <c r="A42" s="508"/>
      <c r="B42" s="45">
        <v>38</v>
      </c>
      <c r="C42" s="19">
        <v>47</v>
      </c>
      <c r="D42" s="19" t="s">
        <v>177</v>
      </c>
      <c r="E42" s="209">
        <v>158.8</v>
      </c>
      <c r="F42" s="466">
        <f t="shared" si="0"/>
        <v>170</v>
      </c>
    </row>
    <row r="43" spans="1:6" ht="13.5" thickBot="1">
      <c r="A43" s="509"/>
      <c r="B43" s="313">
        <v>50</v>
      </c>
      <c r="C43" s="201">
        <v>62</v>
      </c>
      <c r="D43" s="201" t="s">
        <v>177</v>
      </c>
      <c r="E43" s="314">
        <v>224.3</v>
      </c>
      <c r="F43" s="471">
        <f t="shared" si="0"/>
        <v>240.1</v>
      </c>
    </row>
    <row r="44" spans="1:6" ht="12.75">
      <c r="A44" s="513" t="s">
        <v>181</v>
      </c>
      <c r="B44" s="62">
        <v>6</v>
      </c>
      <c r="C44" s="57">
        <v>10</v>
      </c>
      <c r="D44" s="57" t="s">
        <v>177</v>
      </c>
      <c r="E44" s="208">
        <v>13</v>
      </c>
      <c r="F44" s="465">
        <f t="shared" si="0"/>
        <v>14</v>
      </c>
    </row>
    <row r="45" spans="1:6" ht="12.75">
      <c r="A45" s="508"/>
      <c r="B45" s="45">
        <v>8</v>
      </c>
      <c r="C45" s="19">
        <v>12</v>
      </c>
      <c r="D45" s="19" t="s">
        <v>177</v>
      </c>
      <c r="E45" s="209">
        <v>15.8</v>
      </c>
      <c r="F45" s="466">
        <f t="shared" si="0"/>
        <v>17</v>
      </c>
    </row>
    <row r="46" spans="1:6" ht="12.75">
      <c r="A46" s="508"/>
      <c r="B46" s="45">
        <v>10</v>
      </c>
      <c r="C46" s="19">
        <v>14</v>
      </c>
      <c r="D46" s="19" t="s">
        <v>177</v>
      </c>
      <c r="E46" s="209">
        <v>19.6</v>
      </c>
      <c r="F46" s="467">
        <f t="shared" si="0"/>
        <v>21</v>
      </c>
    </row>
    <row r="47" spans="1:6" ht="12.75">
      <c r="A47" s="508"/>
      <c r="B47" s="45">
        <v>12.5</v>
      </c>
      <c r="C47" s="19">
        <v>16.5</v>
      </c>
      <c r="D47" s="19" t="s">
        <v>177</v>
      </c>
      <c r="E47" s="209">
        <v>21.5</v>
      </c>
      <c r="F47" s="467">
        <f t="shared" si="0"/>
        <v>23.1</v>
      </c>
    </row>
    <row r="48" spans="1:6" ht="12.75">
      <c r="A48" s="508"/>
      <c r="B48" s="45">
        <v>15</v>
      </c>
      <c r="C48" s="19">
        <v>20</v>
      </c>
      <c r="D48" s="19" t="s">
        <v>177</v>
      </c>
      <c r="E48" s="209">
        <v>28.9</v>
      </c>
      <c r="F48" s="467">
        <f t="shared" si="0"/>
        <v>31</v>
      </c>
    </row>
    <row r="49" spans="1:6" ht="12.75">
      <c r="A49" s="508"/>
      <c r="B49" s="45">
        <v>19</v>
      </c>
      <c r="C49" s="19">
        <v>25</v>
      </c>
      <c r="D49" s="19" t="s">
        <v>177</v>
      </c>
      <c r="E49" s="209">
        <v>40.1</v>
      </c>
      <c r="F49" s="467">
        <f t="shared" si="0"/>
        <v>43</v>
      </c>
    </row>
    <row r="50" spans="1:6" ht="12.75">
      <c r="A50" s="508"/>
      <c r="B50" s="45">
        <v>25</v>
      </c>
      <c r="C50" s="19">
        <v>31</v>
      </c>
      <c r="D50" s="19" t="s">
        <v>177</v>
      </c>
      <c r="E50" s="209">
        <v>60.7</v>
      </c>
      <c r="F50" s="467">
        <f t="shared" si="0"/>
        <v>65</v>
      </c>
    </row>
    <row r="51" spans="1:6" ht="12.75">
      <c r="A51" s="508"/>
      <c r="B51" s="45">
        <v>32</v>
      </c>
      <c r="C51" s="19">
        <v>40</v>
      </c>
      <c r="D51" s="19" t="s">
        <v>177</v>
      </c>
      <c r="E51" s="209">
        <v>102.8</v>
      </c>
      <c r="F51" s="467">
        <f t="shared" si="0"/>
        <v>110</v>
      </c>
    </row>
    <row r="52" spans="1:6" ht="12.75">
      <c r="A52" s="508"/>
      <c r="B52" s="45">
        <v>38</v>
      </c>
      <c r="C52" s="19">
        <v>47</v>
      </c>
      <c r="D52" s="19" t="s">
        <v>177</v>
      </c>
      <c r="E52" s="209">
        <v>149.5</v>
      </c>
      <c r="F52" s="467">
        <f>ROUNDUP(E52*1.07,1)</f>
        <v>160</v>
      </c>
    </row>
    <row r="53" spans="1:6" ht="13.5" thickBot="1">
      <c r="A53" s="510"/>
      <c r="B53" s="63">
        <v>50</v>
      </c>
      <c r="C53" s="59">
        <v>62</v>
      </c>
      <c r="D53" s="59" t="s">
        <v>177</v>
      </c>
      <c r="E53" s="219">
        <v>205.6</v>
      </c>
      <c r="F53" s="468">
        <f t="shared" si="0"/>
        <v>220</v>
      </c>
    </row>
    <row r="54" spans="1:6" ht="12.75">
      <c r="A54" s="507" t="s">
        <v>180</v>
      </c>
      <c r="B54" s="69">
        <v>6</v>
      </c>
      <c r="C54" s="76">
        <v>10</v>
      </c>
      <c r="D54" s="76" t="s">
        <v>177</v>
      </c>
      <c r="E54" s="208">
        <v>17.7</v>
      </c>
      <c r="F54" s="472">
        <f aca="true" t="shared" si="1" ref="F54:F64">ROUNDUP(E54*1.07,1)</f>
        <v>19</v>
      </c>
    </row>
    <row r="55" spans="1:6" ht="12.75">
      <c r="A55" s="675"/>
      <c r="B55" s="45">
        <v>7</v>
      </c>
      <c r="C55" s="19">
        <v>11</v>
      </c>
      <c r="D55" s="19" t="s">
        <v>177</v>
      </c>
      <c r="E55" s="209">
        <v>20.5</v>
      </c>
      <c r="F55" s="466">
        <f t="shared" si="1"/>
        <v>22</v>
      </c>
    </row>
    <row r="56" spans="1:6" ht="12.75">
      <c r="A56" s="675"/>
      <c r="B56" s="45">
        <v>8</v>
      </c>
      <c r="C56" s="19">
        <v>12</v>
      </c>
      <c r="D56" s="19" t="s">
        <v>177</v>
      </c>
      <c r="E56" s="209">
        <v>19.6</v>
      </c>
      <c r="F56" s="466">
        <f t="shared" si="1"/>
        <v>21</v>
      </c>
    </row>
    <row r="57" spans="1:6" ht="12.75">
      <c r="A57" s="675"/>
      <c r="B57" s="45">
        <v>10</v>
      </c>
      <c r="C57" s="19">
        <v>14</v>
      </c>
      <c r="D57" s="19" t="s">
        <v>177</v>
      </c>
      <c r="E57" s="209">
        <v>21.5</v>
      </c>
      <c r="F57" s="467">
        <f t="shared" si="1"/>
        <v>23.1</v>
      </c>
    </row>
    <row r="58" spans="1:6" ht="12.75">
      <c r="A58" s="675"/>
      <c r="B58" s="45">
        <v>12.5</v>
      </c>
      <c r="C58" s="19">
        <v>16.5</v>
      </c>
      <c r="D58" s="19" t="s">
        <v>177</v>
      </c>
      <c r="E58" s="209">
        <v>26.1</v>
      </c>
      <c r="F58" s="467">
        <f t="shared" si="1"/>
        <v>28</v>
      </c>
    </row>
    <row r="59" spans="1:6" ht="12.75">
      <c r="A59" s="675"/>
      <c r="B59" s="45">
        <v>15</v>
      </c>
      <c r="C59" s="19">
        <v>20</v>
      </c>
      <c r="D59" s="19" t="s">
        <v>177</v>
      </c>
      <c r="E59" s="209">
        <v>33.6</v>
      </c>
      <c r="F59" s="467">
        <f t="shared" si="1"/>
        <v>36</v>
      </c>
    </row>
    <row r="60" spans="1:6" ht="12.75">
      <c r="A60" s="675"/>
      <c r="B60" s="45">
        <v>19</v>
      </c>
      <c r="C60" s="19">
        <v>25</v>
      </c>
      <c r="D60" s="19" t="s">
        <v>177</v>
      </c>
      <c r="E60" s="209">
        <v>52.3</v>
      </c>
      <c r="F60" s="467">
        <f t="shared" si="1"/>
        <v>56</v>
      </c>
    </row>
    <row r="61" spans="1:6" ht="12.75">
      <c r="A61" s="675"/>
      <c r="B61" s="45">
        <v>25</v>
      </c>
      <c r="C61" s="19">
        <v>31</v>
      </c>
      <c r="D61" s="19" t="s">
        <v>177</v>
      </c>
      <c r="E61" s="209">
        <v>68.2</v>
      </c>
      <c r="F61" s="467">
        <f t="shared" si="1"/>
        <v>73</v>
      </c>
    </row>
    <row r="62" spans="1:6" ht="12.75">
      <c r="A62" s="675"/>
      <c r="B62" s="45">
        <v>32</v>
      </c>
      <c r="C62" s="19">
        <v>40</v>
      </c>
      <c r="D62" s="19" t="s">
        <v>177</v>
      </c>
      <c r="E62" s="209">
        <v>116.8</v>
      </c>
      <c r="F62" s="467">
        <f t="shared" si="1"/>
        <v>125</v>
      </c>
    </row>
    <row r="63" spans="1:6" ht="12.75">
      <c r="A63" s="675"/>
      <c r="B63" s="45">
        <v>38</v>
      </c>
      <c r="C63" s="19">
        <v>47</v>
      </c>
      <c r="D63" s="19" t="s">
        <v>177</v>
      </c>
      <c r="E63" s="209">
        <v>158.8</v>
      </c>
      <c r="F63" s="467">
        <f t="shared" si="1"/>
        <v>170</v>
      </c>
    </row>
    <row r="64" spans="1:6" ht="13.5" thickBot="1">
      <c r="A64" s="676"/>
      <c r="B64" s="313">
        <v>50</v>
      </c>
      <c r="C64" s="201">
        <v>62</v>
      </c>
      <c r="D64" s="201" t="s">
        <v>177</v>
      </c>
      <c r="E64" s="314">
        <v>224.3</v>
      </c>
      <c r="F64" s="473">
        <f t="shared" si="1"/>
        <v>240.1</v>
      </c>
    </row>
    <row r="65" spans="1:6" ht="12.75">
      <c r="A65" s="513" t="s">
        <v>179</v>
      </c>
      <c r="B65" s="62">
        <v>6</v>
      </c>
      <c r="C65" s="57">
        <v>10</v>
      </c>
      <c r="D65" s="57" t="s">
        <v>177</v>
      </c>
      <c r="E65" s="208">
        <v>17.7</v>
      </c>
      <c r="F65" s="465">
        <f aca="true" t="shared" si="2" ref="F65:F75">ROUNDUP(E65*1.07,1)</f>
        <v>19</v>
      </c>
    </row>
    <row r="66" spans="1:6" ht="12.75">
      <c r="A66" s="675"/>
      <c r="B66" s="45">
        <v>7</v>
      </c>
      <c r="C66" s="19">
        <v>11</v>
      </c>
      <c r="D66" s="19" t="s">
        <v>177</v>
      </c>
      <c r="E66" s="209">
        <v>20.5</v>
      </c>
      <c r="F66" s="466">
        <f t="shared" si="2"/>
        <v>22</v>
      </c>
    </row>
    <row r="67" spans="1:6" ht="12.75">
      <c r="A67" s="675"/>
      <c r="B67" s="45">
        <v>8</v>
      </c>
      <c r="C67" s="19">
        <v>12</v>
      </c>
      <c r="D67" s="19" t="s">
        <v>177</v>
      </c>
      <c r="E67" s="209">
        <v>19.6</v>
      </c>
      <c r="F67" s="466">
        <f t="shared" si="2"/>
        <v>21</v>
      </c>
    </row>
    <row r="68" spans="1:6" ht="12.75">
      <c r="A68" s="675"/>
      <c r="B68" s="45">
        <v>10</v>
      </c>
      <c r="C68" s="19">
        <v>14</v>
      </c>
      <c r="D68" s="19" t="s">
        <v>177</v>
      </c>
      <c r="E68" s="209">
        <v>21.5</v>
      </c>
      <c r="F68" s="467">
        <f t="shared" si="2"/>
        <v>23.1</v>
      </c>
    </row>
    <row r="69" spans="1:6" ht="12.75">
      <c r="A69" s="675"/>
      <c r="B69" s="45">
        <v>12.5</v>
      </c>
      <c r="C69" s="19">
        <v>16.5</v>
      </c>
      <c r="D69" s="19" t="s">
        <v>177</v>
      </c>
      <c r="E69" s="209">
        <v>26.1</v>
      </c>
      <c r="F69" s="467">
        <f t="shared" si="2"/>
        <v>28</v>
      </c>
    </row>
    <row r="70" spans="1:6" ht="12.75">
      <c r="A70" s="675"/>
      <c r="B70" s="45">
        <v>15</v>
      </c>
      <c r="C70" s="19">
        <v>20</v>
      </c>
      <c r="D70" s="19" t="s">
        <v>177</v>
      </c>
      <c r="E70" s="209">
        <v>33.6</v>
      </c>
      <c r="F70" s="467">
        <f t="shared" si="2"/>
        <v>36</v>
      </c>
    </row>
    <row r="71" spans="1:6" ht="12.75">
      <c r="A71" s="675"/>
      <c r="B71" s="45">
        <v>19</v>
      </c>
      <c r="C71" s="19">
        <v>25</v>
      </c>
      <c r="D71" s="19" t="s">
        <v>177</v>
      </c>
      <c r="E71" s="209">
        <v>52.3</v>
      </c>
      <c r="F71" s="467">
        <f t="shared" si="2"/>
        <v>56</v>
      </c>
    </row>
    <row r="72" spans="1:6" ht="12.75">
      <c r="A72" s="675"/>
      <c r="B72" s="45">
        <v>25</v>
      </c>
      <c r="C72" s="19">
        <v>31</v>
      </c>
      <c r="D72" s="19" t="s">
        <v>177</v>
      </c>
      <c r="E72" s="209">
        <v>68.2</v>
      </c>
      <c r="F72" s="467">
        <f t="shared" si="2"/>
        <v>73</v>
      </c>
    </row>
    <row r="73" spans="1:6" ht="12.75">
      <c r="A73" s="675"/>
      <c r="B73" s="45">
        <v>32</v>
      </c>
      <c r="C73" s="19">
        <v>40</v>
      </c>
      <c r="D73" s="19" t="s">
        <v>177</v>
      </c>
      <c r="E73" s="209">
        <v>116.8</v>
      </c>
      <c r="F73" s="467">
        <f t="shared" si="2"/>
        <v>125</v>
      </c>
    </row>
    <row r="74" spans="1:6" ht="12.75">
      <c r="A74" s="675"/>
      <c r="B74" s="45">
        <v>38</v>
      </c>
      <c r="C74" s="19">
        <v>47</v>
      </c>
      <c r="D74" s="19" t="s">
        <v>177</v>
      </c>
      <c r="E74" s="209">
        <v>158.8</v>
      </c>
      <c r="F74" s="467">
        <f t="shared" si="2"/>
        <v>170</v>
      </c>
    </row>
    <row r="75" spans="1:6" ht="13.5" thickBot="1">
      <c r="A75" s="677"/>
      <c r="B75" s="63">
        <v>50</v>
      </c>
      <c r="C75" s="59">
        <v>62</v>
      </c>
      <c r="D75" s="59" t="s">
        <v>177</v>
      </c>
      <c r="E75" s="219">
        <v>224.3</v>
      </c>
      <c r="F75" s="468">
        <f t="shared" si="2"/>
        <v>240.1</v>
      </c>
    </row>
    <row r="76" spans="1:6" ht="12.75">
      <c r="A76" s="215"/>
      <c r="B76" s="84"/>
      <c r="C76" s="52"/>
      <c r="D76" s="52"/>
      <c r="E76" s="216"/>
      <c r="F76" s="216"/>
    </row>
    <row r="77" spans="1:6" ht="12.75">
      <c r="A77" s="215"/>
      <c r="B77" s="84"/>
      <c r="C77" s="52"/>
      <c r="D77" s="52"/>
      <c r="E77" s="216"/>
      <c r="F77" s="216"/>
    </row>
  </sheetData>
  <sheetProtection/>
  <mergeCells count="14">
    <mergeCell ref="A54:A64"/>
    <mergeCell ref="A65:A75"/>
    <mergeCell ref="B31:C32"/>
    <mergeCell ref="D31:D32"/>
    <mergeCell ref="A31:A32"/>
    <mergeCell ref="A33:A43"/>
    <mergeCell ref="A44:A53"/>
    <mergeCell ref="A3:F3"/>
    <mergeCell ref="A28:F30"/>
    <mergeCell ref="A6:A14"/>
    <mergeCell ref="A15:A25"/>
    <mergeCell ref="A4:A5"/>
    <mergeCell ref="B4:C5"/>
    <mergeCell ref="D4:D5"/>
  </mergeCells>
  <printOptions/>
  <pageMargins left="0.7" right="0.7" top="0.75" bottom="0.75" header="0.3" footer="0.3"/>
  <pageSetup fitToHeight="1" fitToWidth="1" horizontalDpi="600" verticalDpi="600" orientation="portrait" paperSize="9" scale="75" r:id="rId4"/>
  <legacyDrawing r:id="rId3"/>
  <oleObjects>
    <oleObject progId="CorelDRAW.Graphic.12" shapeId="1790305" r:id="rId1"/>
    <oleObject progId="CorelDRAW.Graphic.12" shapeId="317292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9">
      <selection activeCell="J44" sqref="J44"/>
    </sheetView>
  </sheetViews>
  <sheetFormatPr defaultColWidth="9.00390625" defaultRowHeight="12.75"/>
  <cols>
    <col min="1" max="1" width="15.00390625" style="0" bestFit="1" customWidth="1"/>
    <col min="2" max="2" width="12.125" style="0" customWidth="1"/>
    <col min="3" max="3" width="12.875" style="0" customWidth="1"/>
    <col min="4" max="4" width="11.75390625" style="0" customWidth="1"/>
    <col min="5" max="5" width="12.00390625" style="0" customWidth="1"/>
    <col min="6" max="6" width="18.625" style="0" customWidth="1"/>
  </cols>
  <sheetData>
    <row r="1" spans="1:8" ht="12.75" customHeight="1">
      <c r="A1" s="678" t="s">
        <v>189</v>
      </c>
      <c r="B1" s="697"/>
      <c r="C1" s="697"/>
      <c r="D1" s="697"/>
      <c r="E1" s="697"/>
      <c r="F1" s="697"/>
      <c r="G1" s="78"/>
      <c r="H1" s="78"/>
    </row>
    <row r="2" spans="1:8" ht="13.5" customHeight="1" thickBot="1">
      <c r="A2" s="704"/>
      <c r="B2" s="705"/>
      <c r="C2" s="705"/>
      <c r="D2" s="705"/>
      <c r="E2" s="705"/>
      <c r="F2" s="705"/>
      <c r="G2" s="78"/>
      <c r="H2" s="78"/>
    </row>
    <row r="3" spans="1:6" ht="7.5" customHeight="1">
      <c r="A3" s="678" t="s">
        <v>190</v>
      </c>
      <c r="B3" s="707" t="s">
        <v>191</v>
      </c>
      <c r="C3" s="708"/>
      <c r="D3" s="690" t="s">
        <v>67</v>
      </c>
      <c r="E3" s="504" t="s">
        <v>289</v>
      </c>
      <c r="F3" s="484" t="s">
        <v>287</v>
      </c>
    </row>
    <row r="4" spans="1:6" ht="24.75" customHeight="1">
      <c r="A4" s="706"/>
      <c r="B4" s="706"/>
      <c r="C4" s="709"/>
      <c r="D4" s="691"/>
      <c r="E4" s="702"/>
      <c r="F4" s="485"/>
    </row>
    <row r="5" spans="1:6" ht="18" customHeight="1" thickBot="1">
      <c r="A5" s="706"/>
      <c r="B5" s="85" t="s">
        <v>192</v>
      </c>
      <c r="C5" s="86" t="s">
        <v>85</v>
      </c>
      <c r="D5" s="232" t="s">
        <v>68</v>
      </c>
      <c r="E5" s="228" t="s">
        <v>69</v>
      </c>
      <c r="F5" s="221" t="s">
        <v>288</v>
      </c>
    </row>
    <row r="6" spans="1:6" ht="12.75" customHeight="1" thickBot="1">
      <c r="A6" s="87">
        <v>2</v>
      </c>
      <c r="B6" s="88">
        <v>1000</v>
      </c>
      <c r="C6" s="89">
        <v>1000</v>
      </c>
      <c r="D6" s="233">
        <v>328</v>
      </c>
      <c r="E6" s="229">
        <f>ROUNDUP(D6*1.07,1)</f>
        <v>351</v>
      </c>
      <c r="F6" s="222">
        <v>390</v>
      </c>
    </row>
    <row r="7" spans="1:6" ht="12.75" customHeight="1" thickBot="1">
      <c r="A7" s="90">
        <v>3</v>
      </c>
      <c r="B7" s="91">
        <v>1000</v>
      </c>
      <c r="C7" s="92">
        <v>1000</v>
      </c>
      <c r="D7" s="233">
        <v>328</v>
      </c>
      <c r="E7" s="230">
        <f aca="true" t="shared" si="0" ref="E7:E13">ROUNDUP(D7*1.07,1)</f>
        <v>351</v>
      </c>
      <c r="F7" s="222">
        <v>390</v>
      </c>
    </row>
    <row r="8" spans="1:6" ht="15.75" thickBot="1">
      <c r="A8" s="90">
        <v>4</v>
      </c>
      <c r="B8" s="91">
        <v>1000</v>
      </c>
      <c r="C8" s="92">
        <v>1000</v>
      </c>
      <c r="D8" s="233">
        <v>328</v>
      </c>
      <c r="E8" s="230">
        <f t="shared" si="0"/>
        <v>351</v>
      </c>
      <c r="F8" s="222">
        <v>390</v>
      </c>
    </row>
    <row r="9" spans="1:6" ht="15.75" thickBot="1">
      <c r="A9" s="90">
        <v>5</v>
      </c>
      <c r="B9" s="91">
        <v>1000</v>
      </c>
      <c r="C9" s="92">
        <v>1000</v>
      </c>
      <c r="D9" s="233">
        <v>328</v>
      </c>
      <c r="E9" s="230">
        <f t="shared" si="0"/>
        <v>351</v>
      </c>
      <c r="F9" s="222">
        <v>390</v>
      </c>
    </row>
    <row r="10" spans="1:6" ht="15.75" thickBot="1">
      <c r="A10" s="90">
        <v>6</v>
      </c>
      <c r="B10" s="91">
        <v>1000</v>
      </c>
      <c r="C10" s="92">
        <v>1000</v>
      </c>
      <c r="D10" s="233">
        <v>328</v>
      </c>
      <c r="E10" s="230">
        <f t="shared" si="0"/>
        <v>351</v>
      </c>
      <c r="F10" s="222">
        <v>390</v>
      </c>
    </row>
    <row r="11" spans="1:10" ht="15.75" thickBot="1">
      <c r="A11" s="90">
        <v>8</v>
      </c>
      <c r="B11" s="91">
        <v>1000</v>
      </c>
      <c r="C11" s="92">
        <v>1000</v>
      </c>
      <c r="D11" s="233">
        <v>328</v>
      </c>
      <c r="E11" s="230">
        <f t="shared" si="0"/>
        <v>351</v>
      </c>
      <c r="F11" s="222">
        <v>390</v>
      </c>
      <c r="J11" s="10"/>
    </row>
    <row r="12" spans="1:6" ht="15.75" thickBot="1">
      <c r="A12" s="90">
        <v>10</v>
      </c>
      <c r="B12" s="91">
        <v>1000</v>
      </c>
      <c r="C12" s="92">
        <v>1000</v>
      </c>
      <c r="D12" s="233">
        <v>328</v>
      </c>
      <c r="E12" s="230">
        <f t="shared" si="0"/>
        <v>351</v>
      </c>
      <c r="F12" s="222">
        <v>390</v>
      </c>
    </row>
    <row r="13" spans="1:6" ht="15.75" thickBot="1">
      <c r="A13" s="93">
        <v>15</v>
      </c>
      <c r="B13" s="94">
        <v>1000</v>
      </c>
      <c r="C13" s="95">
        <v>1000</v>
      </c>
      <c r="D13" s="233">
        <v>328</v>
      </c>
      <c r="E13" s="231">
        <f t="shared" si="0"/>
        <v>351</v>
      </c>
      <c r="F13" s="222">
        <v>390</v>
      </c>
    </row>
    <row r="14" spans="1:6" ht="12.75" customHeight="1">
      <c r="A14" s="678" t="s">
        <v>193</v>
      </c>
      <c r="B14" s="697"/>
      <c r="C14" s="697"/>
      <c r="D14" s="697"/>
      <c r="E14" s="697"/>
      <c r="F14" s="697"/>
    </row>
    <row r="15" spans="1:6" ht="10.5" customHeight="1" thickBot="1">
      <c r="A15" s="704"/>
      <c r="B15" s="705"/>
      <c r="C15" s="705"/>
      <c r="D15" s="705"/>
      <c r="E15" s="705"/>
      <c r="F15" s="705"/>
    </row>
    <row r="16" spans="1:6" ht="12.75" customHeight="1">
      <c r="A16" s="678" t="s">
        <v>194</v>
      </c>
      <c r="B16" s="697"/>
      <c r="C16" s="699" t="s">
        <v>30</v>
      </c>
      <c r="D16" s="690" t="s">
        <v>67</v>
      </c>
      <c r="E16" s="504" t="s">
        <v>289</v>
      </c>
      <c r="F16" s="484" t="s">
        <v>287</v>
      </c>
    </row>
    <row r="17" spans="1:6" ht="19.5" customHeight="1">
      <c r="A17" s="680"/>
      <c r="B17" s="698"/>
      <c r="C17" s="700"/>
      <c r="D17" s="691"/>
      <c r="E17" s="702"/>
      <c r="F17" s="485"/>
    </row>
    <row r="18" spans="1:6" ht="13.5" thickBot="1">
      <c r="A18" s="680"/>
      <c r="B18" s="698"/>
      <c r="C18" s="700"/>
      <c r="D18" s="232" t="s">
        <v>68</v>
      </c>
      <c r="E18" s="228" t="s">
        <v>69</v>
      </c>
      <c r="F18" s="221" t="s">
        <v>288</v>
      </c>
    </row>
    <row r="19" spans="1:6" ht="15.75" thickBot="1">
      <c r="A19" s="686">
        <v>20</v>
      </c>
      <c r="B19" s="701"/>
      <c r="C19" s="96" t="s">
        <v>195</v>
      </c>
      <c r="D19" s="233">
        <v>328</v>
      </c>
      <c r="E19" s="229">
        <f aca="true" t="shared" si="1" ref="E19:E34">ROUNDUP(D19*1.07,1)</f>
        <v>351</v>
      </c>
      <c r="F19" s="222">
        <v>390</v>
      </c>
    </row>
    <row r="20" spans="1:6" ht="15.75" thickBot="1">
      <c r="A20" s="682">
        <v>25</v>
      </c>
      <c r="B20" s="694"/>
      <c r="C20" s="97" t="s">
        <v>195</v>
      </c>
      <c r="D20" s="233">
        <v>328</v>
      </c>
      <c r="E20" s="230">
        <f t="shared" si="1"/>
        <v>351</v>
      </c>
      <c r="F20" s="222">
        <v>390</v>
      </c>
    </row>
    <row r="21" spans="1:6" ht="15.75" thickBot="1">
      <c r="A21" s="682">
        <v>30</v>
      </c>
      <c r="B21" s="694"/>
      <c r="C21" s="97" t="s">
        <v>195</v>
      </c>
      <c r="D21" s="233">
        <v>328</v>
      </c>
      <c r="E21" s="230">
        <f t="shared" si="1"/>
        <v>351</v>
      </c>
      <c r="F21" s="222">
        <v>390</v>
      </c>
    </row>
    <row r="22" spans="1:6" ht="13.5" customHeight="1" thickBot="1">
      <c r="A22" s="682">
        <v>35</v>
      </c>
      <c r="B22" s="694"/>
      <c r="C22" s="97" t="s">
        <v>195</v>
      </c>
      <c r="D22" s="233">
        <v>328</v>
      </c>
      <c r="E22" s="230">
        <f t="shared" si="1"/>
        <v>351</v>
      </c>
      <c r="F22" s="222">
        <v>390</v>
      </c>
    </row>
    <row r="23" spans="1:6" ht="15.75" thickBot="1">
      <c r="A23" s="682">
        <v>40</v>
      </c>
      <c r="B23" s="694"/>
      <c r="C23" s="97" t="s">
        <v>195</v>
      </c>
      <c r="D23" s="233">
        <v>328</v>
      </c>
      <c r="E23" s="230">
        <f t="shared" si="1"/>
        <v>351</v>
      </c>
      <c r="F23" s="222">
        <v>390</v>
      </c>
    </row>
    <row r="24" spans="1:6" ht="15.75" thickBot="1">
      <c r="A24" s="682">
        <v>50</v>
      </c>
      <c r="B24" s="694"/>
      <c r="C24" s="97" t="s">
        <v>195</v>
      </c>
      <c r="D24" s="233">
        <v>328</v>
      </c>
      <c r="E24" s="230">
        <f t="shared" si="1"/>
        <v>351</v>
      </c>
      <c r="F24" s="222">
        <v>390</v>
      </c>
    </row>
    <row r="25" spans="1:6" ht="15.75" thickBot="1">
      <c r="A25" s="682">
        <v>55</v>
      </c>
      <c r="B25" s="694"/>
      <c r="C25" s="97" t="s">
        <v>195</v>
      </c>
      <c r="D25" s="233">
        <v>328</v>
      </c>
      <c r="E25" s="230">
        <f t="shared" si="1"/>
        <v>351</v>
      </c>
      <c r="F25" s="222">
        <v>390</v>
      </c>
    </row>
    <row r="26" spans="1:6" ht="15.75" thickBot="1">
      <c r="A26" s="682">
        <v>60</v>
      </c>
      <c r="B26" s="694"/>
      <c r="C26" s="97" t="s">
        <v>195</v>
      </c>
      <c r="D26" s="233">
        <v>328</v>
      </c>
      <c r="E26" s="230">
        <f t="shared" si="1"/>
        <v>351</v>
      </c>
      <c r="F26" s="222">
        <v>390</v>
      </c>
    </row>
    <row r="27" spans="1:6" ht="15.75" thickBot="1">
      <c r="A27" s="682">
        <v>65</v>
      </c>
      <c r="B27" s="694"/>
      <c r="C27" s="97" t="s">
        <v>195</v>
      </c>
      <c r="D27" s="233">
        <v>328</v>
      </c>
      <c r="E27" s="230">
        <f t="shared" si="1"/>
        <v>351</v>
      </c>
      <c r="F27" s="222">
        <v>390</v>
      </c>
    </row>
    <row r="28" spans="1:6" ht="15.75" thickBot="1">
      <c r="A28" s="682">
        <v>70</v>
      </c>
      <c r="B28" s="694"/>
      <c r="C28" s="97" t="s">
        <v>195</v>
      </c>
      <c r="D28" s="233">
        <v>328</v>
      </c>
      <c r="E28" s="230">
        <f t="shared" si="1"/>
        <v>351</v>
      </c>
      <c r="F28" s="222">
        <v>390</v>
      </c>
    </row>
    <row r="29" spans="1:6" ht="15.75" thickBot="1">
      <c r="A29" s="682">
        <v>75</v>
      </c>
      <c r="B29" s="694"/>
      <c r="C29" s="97" t="s">
        <v>195</v>
      </c>
      <c r="D29" s="233">
        <v>328</v>
      </c>
      <c r="E29" s="230">
        <f t="shared" si="1"/>
        <v>351</v>
      </c>
      <c r="F29" s="222">
        <v>390</v>
      </c>
    </row>
    <row r="30" spans="1:6" ht="15.75" thickBot="1">
      <c r="A30" s="682">
        <v>80</v>
      </c>
      <c r="B30" s="694"/>
      <c r="C30" s="97" t="s">
        <v>195</v>
      </c>
      <c r="D30" s="233">
        <v>328</v>
      </c>
      <c r="E30" s="230">
        <f t="shared" si="1"/>
        <v>351</v>
      </c>
      <c r="F30" s="222">
        <v>390</v>
      </c>
    </row>
    <row r="31" spans="1:6" ht="15.75" thickBot="1">
      <c r="A31" s="682">
        <v>85</v>
      </c>
      <c r="B31" s="694"/>
      <c r="C31" s="97" t="s">
        <v>195</v>
      </c>
      <c r="D31" s="233">
        <v>328</v>
      </c>
      <c r="E31" s="230">
        <f t="shared" si="1"/>
        <v>351</v>
      </c>
      <c r="F31" s="222">
        <v>390</v>
      </c>
    </row>
    <row r="32" spans="1:6" ht="15.75" thickBot="1">
      <c r="A32" s="682">
        <v>90</v>
      </c>
      <c r="B32" s="694"/>
      <c r="C32" s="97" t="s">
        <v>195</v>
      </c>
      <c r="D32" s="233">
        <v>328</v>
      </c>
      <c r="E32" s="230">
        <f t="shared" si="1"/>
        <v>351</v>
      </c>
      <c r="F32" s="222">
        <v>390</v>
      </c>
    </row>
    <row r="33" spans="1:6" ht="15.75" thickBot="1">
      <c r="A33" s="682">
        <v>100</v>
      </c>
      <c r="B33" s="694"/>
      <c r="C33" s="97" t="s">
        <v>195</v>
      </c>
      <c r="D33" s="233">
        <v>328</v>
      </c>
      <c r="E33" s="230">
        <f t="shared" si="1"/>
        <v>351</v>
      </c>
      <c r="F33" s="222">
        <v>390</v>
      </c>
    </row>
    <row r="34" spans="1:6" ht="15.75" thickBot="1">
      <c r="A34" s="695">
        <v>110</v>
      </c>
      <c r="B34" s="703"/>
      <c r="C34" s="340" t="s">
        <v>195</v>
      </c>
      <c r="D34" s="233">
        <v>328</v>
      </c>
      <c r="E34" s="231">
        <f t="shared" si="1"/>
        <v>351</v>
      </c>
      <c r="F34" s="222">
        <v>390</v>
      </c>
    </row>
    <row r="35" spans="1:6" ht="12.75" customHeight="1">
      <c r="A35" s="678" t="s">
        <v>196</v>
      </c>
      <c r="B35" s="697"/>
      <c r="C35" s="697"/>
      <c r="D35" s="697"/>
      <c r="E35" s="697"/>
      <c r="F35" s="697"/>
    </row>
    <row r="36" spans="1:6" ht="13.5" customHeight="1" thickBot="1">
      <c r="A36" s="704"/>
      <c r="B36" s="705"/>
      <c r="C36" s="705"/>
      <c r="D36" s="705"/>
      <c r="E36" s="705"/>
      <c r="F36" s="705"/>
    </row>
    <row r="37" spans="1:6" ht="12.75" customHeight="1">
      <c r="A37" s="678" t="s">
        <v>194</v>
      </c>
      <c r="B37" s="679"/>
      <c r="C37" s="688" t="s">
        <v>30</v>
      </c>
      <c r="D37" s="690" t="s">
        <v>67</v>
      </c>
      <c r="E37" s="692" t="s">
        <v>289</v>
      </c>
      <c r="F37" s="684" t="s">
        <v>287</v>
      </c>
    </row>
    <row r="38" spans="1:6" ht="15.75" customHeight="1">
      <c r="A38" s="680"/>
      <c r="B38" s="681"/>
      <c r="C38" s="689"/>
      <c r="D38" s="691"/>
      <c r="E38" s="693"/>
      <c r="F38" s="685"/>
    </row>
    <row r="39" spans="1:6" ht="13.5" thickBot="1">
      <c r="A39" s="680"/>
      <c r="B39" s="681"/>
      <c r="C39" s="689"/>
      <c r="D39" s="232" t="s">
        <v>68</v>
      </c>
      <c r="E39" s="228" t="s">
        <v>69</v>
      </c>
      <c r="F39" s="223" t="s">
        <v>288</v>
      </c>
    </row>
    <row r="40" spans="1:6" ht="15.75" thickBot="1">
      <c r="A40" s="686">
        <v>50</v>
      </c>
      <c r="B40" s="687"/>
      <c r="C40" s="98" t="s">
        <v>195</v>
      </c>
      <c r="D40" s="233">
        <v>199</v>
      </c>
      <c r="E40" s="229">
        <f aca="true" t="shared" si="2" ref="E40:E54">ROUNDUP(D40*1.07,1)</f>
        <v>213</v>
      </c>
      <c r="F40" s="224">
        <f aca="true" t="shared" si="3" ref="F40:F54">ROUNDUP(D40*1.47,0)</f>
        <v>293</v>
      </c>
    </row>
    <row r="41" spans="1:6" ht="15.75" thickBot="1">
      <c r="A41" s="682">
        <v>55</v>
      </c>
      <c r="B41" s="683"/>
      <c r="C41" s="79" t="s">
        <v>195</v>
      </c>
      <c r="D41" s="233">
        <v>199</v>
      </c>
      <c r="E41" s="230">
        <f t="shared" si="2"/>
        <v>213</v>
      </c>
      <c r="F41" s="225">
        <f t="shared" si="3"/>
        <v>293</v>
      </c>
    </row>
    <row r="42" spans="1:6" ht="15.75" thickBot="1">
      <c r="A42" s="682">
        <v>60</v>
      </c>
      <c r="B42" s="683"/>
      <c r="C42" s="79" t="s">
        <v>195</v>
      </c>
      <c r="D42" s="233">
        <v>199</v>
      </c>
      <c r="E42" s="230">
        <f t="shared" si="2"/>
        <v>213</v>
      </c>
      <c r="F42" s="225">
        <f t="shared" si="3"/>
        <v>293</v>
      </c>
    </row>
    <row r="43" spans="1:6" ht="15.75" thickBot="1">
      <c r="A43" s="682">
        <v>65</v>
      </c>
      <c r="B43" s="683"/>
      <c r="C43" s="79" t="s">
        <v>195</v>
      </c>
      <c r="D43" s="233">
        <v>199</v>
      </c>
      <c r="E43" s="230">
        <f t="shared" si="2"/>
        <v>213</v>
      </c>
      <c r="F43" s="225">
        <f t="shared" si="3"/>
        <v>293</v>
      </c>
    </row>
    <row r="44" spans="1:10" ht="15.75" thickBot="1">
      <c r="A44" s="682">
        <v>70</v>
      </c>
      <c r="B44" s="683"/>
      <c r="C44" s="79" t="s">
        <v>195</v>
      </c>
      <c r="D44" s="233">
        <v>199</v>
      </c>
      <c r="E44" s="230">
        <f t="shared" si="2"/>
        <v>213</v>
      </c>
      <c r="F44" s="225">
        <f t="shared" si="3"/>
        <v>293</v>
      </c>
      <c r="J44" t="s">
        <v>298</v>
      </c>
    </row>
    <row r="45" spans="1:6" ht="15.75" thickBot="1">
      <c r="A45" s="682">
        <v>75</v>
      </c>
      <c r="B45" s="683"/>
      <c r="C45" s="79" t="s">
        <v>195</v>
      </c>
      <c r="D45" s="233">
        <v>199</v>
      </c>
      <c r="E45" s="230">
        <f t="shared" si="2"/>
        <v>213</v>
      </c>
      <c r="F45" s="225">
        <f t="shared" si="3"/>
        <v>293</v>
      </c>
    </row>
    <row r="46" spans="1:6" ht="15.75" thickBot="1">
      <c r="A46" s="682">
        <v>80</v>
      </c>
      <c r="B46" s="683"/>
      <c r="C46" s="79" t="s">
        <v>195</v>
      </c>
      <c r="D46" s="233">
        <v>199</v>
      </c>
      <c r="E46" s="230">
        <f t="shared" si="2"/>
        <v>213</v>
      </c>
      <c r="F46" s="225">
        <f t="shared" si="3"/>
        <v>293</v>
      </c>
    </row>
    <row r="47" spans="1:6" ht="15.75" thickBot="1">
      <c r="A47" s="682">
        <v>90</v>
      </c>
      <c r="B47" s="683"/>
      <c r="C47" s="79" t="s">
        <v>195</v>
      </c>
      <c r="D47" s="233">
        <v>199</v>
      </c>
      <c r="E47" s="230">
        <f t="shared" si="2"/>
        <v>213</v>
      </c>
      <c r="F47" s="225">
        <f t="shared" si="3"/>
        <v>293</v>
      </c>
    </row>
    <row r="48" spans="1:6" ht="15.75" thickBot="1">
      <c r="A48" s="682">
        <v>95</v>
      </c>
      <c r="B48" s="683"/>
      <c r="C48" s="79" t="s">
        <v>195</v>
      </c>
      <c r="D48" s="233">
        <v>199</v>
      </c>
      <c r="E48" s="230">
        <f t="shared" si="2"/>
        <v>213</v>
      </c>
      <c r="F48" s="225">
        <f t="shared" si="3"/>
        <v>293</v>
      </c>
    </row>
    <row r="49" spans="1:6" ht="15.75" thickBot="1">
      <c r="A49" s="682">
        <v>100</v>
      </c>
      <c r="B49" s="683"/>
      <c r="C49" s="79" t="s">
        <v>195</v>
      </c>
      <c r="D49" s="233">
        <v>199</v>
      </c>
      <c r="E49" s="230">
        <f t="shared" si="2"/>
        <v>213</v>
      </c>
      <c r="F49" s="225">
        <f t="shared" si="3"/>
        <v>293</v>
      </c>
    </row>
    <row r="50" spans="1:6" ht="15.75" thickBot="1">
      <c r="A50" s="682">
        <v>110</v>
      </c>
      <c r="B50" s="683"/>
      <c r="C50" s="79" t="s">
        <v>195</v>
      </c>
      <c r="D50" s="233">
        <v>199</v>
      </c>
      <c r="E50" s="230">
        <f t="shared" si="2"/>
        <v>213</v>
      </c>
      <c r="F50" s="225">
        <f t="shared" si="3"/>
        <v>293</v>
      </c>
    </row>
    <row r="51" spans="1:6" ht="15.75" thickBot="1">
      <c r="A51" s="682">
        <v>120</v>
      </c>
      <c r="B51" s="683"/>
      <c r="C51" s="79" t="s">
        <v>195</v>
      </c>
      <c r="D51" s="233">
        <v>199</v>
      </c>
      <c r="E51" s="230">
        <f t="shared" si="2"/>
        <v>213</v>
      </c>
      <c r="F51" s="225">
        <f t="shared" si="3"/>
        <v>293</v>
      </c>
    </row>
    <row r="52" spans="1:6" ht="15.75" thickBot="1">
      <c r="A52" s="682">
        <v>130</v>
      </c>
      <c r="B52" s="683"/>
      <c r="C52" s="79" t="s">
        <v>195</v>
      </c>
      <c r="D52" s="233">
        <v>199</v>
      </c>
      <c r="E52" s="230">
        <f t="shared" si="2"/>
        <v>213</v>
      </c>
      <c r="F52" s="225">
        <f t="shared" si="3"/>
        <v>293</v>
      </c>
    </row>
    <row r="53" spans="1:6" ht="15.75" thickBot="1">
      <c r="A53" s="682">
        <v>140</v>
      </c>
      <c r="B53" s="683"/>
      <c r="C53" s="79" t="s">
        <v>195</v>
      </c>
      <c r="D53" s="233">
        <v>199</v>
      </c>
      <c r="E53" s="230">
        <f t="shared" si="2"/>
        <v>213</v>
      </c>
      <c r="F53" s="225">
        <f t="shared" si="3"/>
        <v>293</v>
      </c>
    </row>
    <row r="54" spans="1:6" ht="15.75" thickBot="1">
      <c r="A54" s="695">
        <v>150</v>
      </c>
      <c r="B54" s="696"/>
      <c r="C54" s="227" t="s">
        <v>195</v>
      </c>
      <c r="D54" s="233">
        <v>199</v>
      </c>
      <c r="E54" s="231">
        <f t="shared" si="2"/>
        <v>213</v>
      </c>
      <c r="F54" s="226">
        <f t="shared" si="3"/>
        <v>293</v>
      </c>
    </row>
  </sheetData>
  <sheetProtection/>
  <mergeCells count="49">
    <mergeCell ref="A1:F2"/>
    <mergeCell ref="A14:F15"/>
    <mergeCell ref="A3:A5"/>
    <mergeCell ref="B3:C4"/>
    <mergeCell ref="D3:D4"/>
    <mergeCell ref="E3:E4"/>
    <mergeCell ref="F3:F4"/>
    <mergeCell ref="A22:B22"/>
    <mergeCell ref="E16:E17"/>
    <mergeCell ref="F16:F17"/>
    <mergeCell ref="A41:B41"/>
    <mergeCell ref="A32:B32"/>
    <mergeCell ref="A33:B33"/>
    <mergeCell ref="A34:B34"/>
    <mergeCell ref="A29:B29"/>
    <mergeCell ref="A35:F36"/>
    <mergeCell ref="A25:B25"/>
    <mergeCell ref="A16:B18"/>
    <mergeCell ref="C16:C18"/>
    <mergeCell ref="D16:D17"/>
    <mergeCell ref="A19:B19"/>
    <mergeCell ref="A20:B20"/>
    <mergeCell ref="A21:B21"/>
    <mergeCell ref="A54:B54"/>
    <mergeCell ref="A47:B47"/>
    <mergeCell ref="A48:B48"/>
    <mergeCell ref="A51:B51"/>
    <mergeCell ref="A52:B52"/>
    <mergeCell ref="A49:B49"/>
    <mergeCell ref="A43:B43"/>
    <mergeCell ref="A44:B44"/>
    <mergeCell ref="A23:B23"/>
    <mergeCell ref="A24:B24"/>
    <mergeCell ref="A30:B30"/>
    <mergeCell ref="A53:B53"/>
    <mergeCell ref="A27:B27"/>
    <mergeCell ref="A28:B28"/>
    <mergeCell ref="A31:B31"/>
    <mergeCell ref="A26:B26"/>
    <mergeCell ref="A37:B39"/>
    <mergeCell ref="A45:B45"/>
    <mergeCell ref="A50:B50"/>
    <mergeCell ref="A42:B42"/>
    <mergeCell ref="F37:F38"/>
    <mergeCell ref="A40:B40"/>
    <mergeCell ref="C37:C39"/>
    <mergeCell ref="A46:B46"/>
    <mergeCell ref="D37:D38"/>
    <mergeCell ref="E37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9.125" style="1" customWidth="1"/>
    <col min="2" max="2" width="39.875" style="1" customWidth="1"/>
    <col min="3" max="3" width="7.375" style="1" customWidth="1"/>
    <col min="4" max="4" width="48.125" style="1" customWidth="1"/>
    <col min="5" max="5" width="22.625" style="1" customWidth="1"/>
    <col min="6" max="16384" width="9.125" style="1" customWidth="1"/>
  </cols>
  <sheetData>
    <row r="2" ht="13.5" thickBot="1"/>
    <row r="3" spans="1:6" ht="12.75">
      <c r="A3" s="341" t="s">
        <v>197</v>
      </c>
      <c r="B3" s="342" t="s">
        <v>9</v>
      </c>
      <c r="C3" s="342" t="s">
        <v>198</v>
      </c>
      <c r="D3" s="343" t="s">
        <v>199</v>
      </c>
      <c r="F3" s="6"/>
    </row>
    <row r="4" spans="1:6" ht="24.75" customHeight="1">
      <c r="A4" s="344">
        <v>1</v>
      </c>
      <c r="B4" s="99" t="s">
        <v>200</v>
      </c>
      <c r="C4" s="3" t="s">
        <v>201</v>
      </c>
      <c r="D4" s="710" t="s">
        <v>202</v>
      </c>
      <c r="F4" s="6"/>
    </row>
    <row r="5" spans="1:6" ht="26.25" customHeight="1">
      <c r="A5" s="344">
        <v>2</v>
      </c>
      <c r="B5" s="99" t="s">
        <v>203</v>
      </c>
      <c r="C5" s="3" t="s">
        <v>201</v>
      </c>
      <c r="D5" s="710"/>
      <c r="F5" s="6"/>
    </row>
    <row r="6" spans="1:6" ht="40.5" customHeight="1">
      <c r="A6" s="344">
        <v>3</v>
      </c>
      <c r="B6" s="99" t="s">
        <v>204</v>
      </c>
      <c r="C6" s="3" t="s">
        <v>205</v>
      </c>
      <c r="D6" s="345" t="s">
        <v>206</v>
      </c>
      <c r="F6" s="6"/>
    </row>
    <row r="7" spans="1:6" ht="207.75" customHeight="1">
      <c r="A7" s="346">
        <v>4</v>
      </c>
      <c r="B7" s="83" t="s">
        <v>207</v>
      </c>
      <c r="C7" s="83" t="s">
        <v>205</v>
      </c>
      <c r="D7" s="347" t="s">
        <v>208</v>
      </c>
      <c r="F7" s="6"/>
    </row>
    <row r="8" spans="1:6" ht="107.25" customHeight="1">
      <c r="A8" s="348">
        <v>5</v>
      </c>
      <c r="B8" s="29" t="s">
        <v>209</v>
      </c>
      <c r="C8" s="83" t="s">
        <v>18</v>
      </c>
      <c r="D8" s="345" t="s">
        <v>210</v>
      </c>
      <c r="F8" s="6"/>
    </row>
    <row r="9" spans="1:6" ht="153" customHeight="1">
      <c r="A9" s="348">
        <v>6</v>
      </c>
      <c r="B9" s="29" t="s">
        <v>211</v>
      </c>
      <c r="C9" s="83" t="s">
        <v>205</v>
      </c>
      <c r="D9" s="345" t="s">
        <v>212</v>
      </c>
      <c r="F9" s="6"/>
    </row>
    <row r="10" spans="1:6" ht="63.75">
      <c r="A10" s="349">
        <v>7</v>
      </c>
      <c r="B10" s="100" t="s">
        <v>213</v>
      </c>
      <c r="C10" s="83" t="s">
        <v>214</v>
      </c>
      <c r="D10" s="350" t="s">
        <v>215</v>
      </c>
      <c r="F10" s="6"/>
    </row>
    <row r="11" spans="1:4" ht="126.75" customHeight="1">
      <c r="A11" s="349">
        <v>8</v>
      </c>
      <c r="B11" s="101" t="s">
        <v>216</v>
      </c>
      <c r="C11" s="83" t="s">
        <v>18</v>
      </c>
      <c r="D11" s="350" t="s">
        <v>217</v>
      </c>
    </row>
    <row r="12" spans="1:4" ht="76.5">
      <c r="A12" s="349">
        <v>9</v>
      </c>
      <c r="B12" s="102" t="s">
        <v>218</v>
      </c>
      <c r="C12" s="103" t="s">
        <v>205</v>
      </c>
      <c r="D12" s="351" t="s">
        <v>219</v>
      </c>
    </row>
    <row r="13" spans="1:4" ht="32.25" customHeight="1">
      <c r="A13" s="349">
        <v>10</v>
      </c>
      <c r="B13" s="102" t="s">
        <v>220</v>
      </c>
      <c r="C13" s="83" t="s">
        <v>18</v>
      </c>
      <c r="D13" s="352" t="s">
        <v>221</v>
      </c>
    </row>
    <row r="14" spans="1:4" ht="56.25" customHeight="1" thickBot="1">
      <c r="A14" s="353">
        <v>11</v>
      </c>
      <c r="B14" s="354" t="s">
        <v>222</v>
      </c>
      <c r="C14" s="355" t="s">
        <v>18</v>
      </c>
      <c r="D14" s="356" t="s">
        <v>223</v>
      </c>
    </row>
  </sheetData>
  <sheetProtection/>
  <mergeCells count="1"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administrator</cp:lastModifiedBy>
  <cp:lastPrinted>2010-09-13T07:22:45Z</cp:lastPrinted>
  <dcterms:created xsi:type="dcterms:W3CDTF">2007-05-30T07:11:09Z</dcterms:created>
  <dcterms:modified xsi:type="dcterms:W3CDTF">2011-02-10T08:24:48Z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